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sebas\Desktop\"/>
    </mc:Choice>
  </mc:AlternateContent>
  <xr:revisionPtr revIDLastSave="0" documentId="8_{67A27D58-58A9-4ED2-962B-F6C022A69FC7}" xr6:coauthVersionLast="47" xr6:coauthVersionMax="47" xr10:uidLastSave="{00000000-0000-0000-0000-000000000000}"/>
  <bookViews>
    <workbookView xWindow="-120" yWindow="-120" windowWidth="20730" windowHeight="11160" firstSheet="5" activeTab="8" xr2:uid="{00000000-000D-0000-FFFF-FFFF00000000}"/>
  </bookViews>
  <sheets>
    <sheet name="FUNCIONAMIENTO" sheetId="17" r:id="rId1"/>
    <sheet name="Ctos suscrito x Trimestre" sheetId="18" r:id="rId2"/>
    <sheet name="INVERSION" sheetId="14" r:id="rId3"/>
    <sheet name="1. INFORMACION ACUMULADA" sheetId="11" r:id="rId4"/>
    <sheet name="CORRECIONES A REALIZAR 1" sheetId="13" r:id="rId5"/>
    <sheet name="2. PAA" sheetId="8" r:id="rId6"/>
    <sheet name="3. CONSOLIDADO" sheetId="9" r:id="rId7"/>
    <sheet name="4. INSTRUCTIVO" sheetId="10" r:id="rId8"/>
    <sheet name="Proposito_programa" sheetId="12" r:id="rId9"/>
    <sheet name="Tipo" sheetId="3" state="hidden" r:id="rId10"/>
    <sheet name="Eje_Pilar_Prop1" sheetId="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'1. INFORMACION ACUMULADA'!$A$13:$AW$390</definedName>
    <definedName name="_xlnm._FilterDatabase" localSheetId="1" hidden="1">'Ctos suscrito x Trimestre'!$G$8:$H$66</definedName>
    <definedName name="afectacion" localSheetId="1">[1]Tipo!$D$2:$D$4</definedName>
    <definedName name="afectacion" localSheetId="0">[2]Tipo!$D$2:$D$4</definedName>
    <definedName name="afectacion" localSheetId="2">[2]Tipo!$D$2:$D$4</definedName>
    <definedName name="afectacion">Tipo!$D$2:$D$4</definedName>
    <definedName name="Afectación" localSheetId="1">'[3]Tipo '!$D$2:$D$4</definedName>
    <definedName name="Afectación">'[4]Tipo '!$D$2:$D$4</definedName>
    <definedName name="afectacion1">[5]Tipo!$D$2:$D$4</definedName>
    <definedName name="ajus">[6]Tipo!$C$36:$C$37</definedName>
    <definedName name="cd" localSheetId="1">[1]Tipo!$C$18:$C$27</definedName>
    <definedName name="cd" localSheetId="0">[2]Tipo!$C$18:$C$27</definedName>
    <definedName name="cd" localSheetId="2">[2]Tipo!$C$18:$C$27</definedName>
    <definedName name="cd">Tipo!$C$18:$C$27</definedName>
    <definedName name="ContratacionDirecta" localSheetId="1">'[3]Tipo '!$C$18:$C$27</definedName>
    <definedName name="ContratacionDirecta">'[4]Tipo '!$C$18:$C$27</definedName>
    <definedName name="Mod" localSheetId="1">'[3]Tipo '!$C$2:$C$8</definedName>
    <definedName name="Mod">'[4]Tipo '!$C$2:$C$8</definedName>
    <definedName name="modal" localSheetId="1">[1]Tipo!$C$2:$C$8</definedName>
    <definedName name="modal" localSheetId="0">[2]Tipo!$C$2:$C$8</definedName>
    <definedName name="modal" localSheetId="2">[2]Tipo!$C$2:$C$8</definedName>
    <definedName name="modal">Tipo!$C$2:$C$8</definedName>
    <definedName name="MODALI">[6]Tipo!$C$2:$C$8</definedName>
    <definedName name="na" localSheetId="1">[1]Tipo!$C$31</definedName>
    <definedName name="na" localSheetId="0">[2]Tipo!$C$31</definedName>
    <definedName name="na" localSheetId="2">[2]Tipo!$C$31</definedName>
    <definedName name="na">Tipo!$C$31</definedName>
    <definedName name="naturaleza" localSheetId="0">[2]Tipo!$E$2:$E$5</definedName>
    <definedName name="naturaleza" localSheetId="2">[2]Tipo!$E$2:$E$5</definedName>
    <definedName name="naturaleza">Tipo!$E$2:$E$5</definedName>
    <definedName name="pdd" localSheetId="1">[1]Tipo!$C$36:$C$37</definedName>
    <definedName name="pdd">[7]Tipo!$C$36:$C$37</definedName>
    <definedName name="programabta" localSheetId="1">[1]Eje_Pilar_Prop!$C$3:$C$47</definedName>
    <definedName name="programabta" localSheetId="0">[8]Eje_Pilar_Prop1!$C$3:$C$47</definedName>
    <definedName name="programabta" localSheetId="2">[8]Eje_Pilar_Prop1!$C$3:$C$47</definedName>
    <definedName name="programabta">Eje_Pilar_Prop1!$C$3:$C$47</definedName>
    <definedName name="programanue" localSheetId="1">[1]Eje_Pilar_Prop!$C$48:$C$104</definedName>
    <definedName name="programanue" localSheetId="0">[2]Proposito_programa!$C$3:$C$59</definedName>
    <definedName name="programanue" localSheetId="2">[2]Proposito_programa!$C$3:$C$59</definedName>
    <definedName name="programanue">Proposito_programa!$C$3:$C$59</definedName>
    <definedName name="re" localSheetId="1">[1]Tipo!$C$30</definedName>
    <definedName name="re" localSheetId="0">[2]Tipo!$C$30</definedName>
    <definedName name="re" localSheetId="2">[2]Tipo!$C$30</definedName>
    <definedName name="re">Tipo!$C$30</definedName>
    <definedName name="RegimenEspecial" localSheetId="1">'[3]Tipo '!$C$29:$C$30</definedName>
    <definedName name="RegimenEspecial">'[4]Tipo '!$C$29:$C$30</definedName>
    <definedName name="s">[6]Tipo!$C$2:$C$8</definedName>
    <definedName name="sa" localSheetId="1">[1]Tipo!$C$12:$C$15</definedName>
    <definedName name="sa" localSheetId="0">[2]Tipo!$C$12:$C$15</definedName>
    <definedName name="sa" localSheetId="2">[2]Tipo!$C$12:$C$15</definedName>
    <definedName name="sa">Tipo!$C$12:$C$15</definedName>
    <definedName name="SAFE">[6]Tipo!$D$2:$D$4</definedName>
    <definedName name="SECOP" localSheetId="1">[1]Tipo!$C$33:$C$34</definedName>
    <definedName name="SECOP">Tipo!$C$33:$C$34</definedName>
    <definedName name="Sector" localSheetId="1">[1]Tipo!$B$23:$B$37</definedName>
    <definedName name="Sector" localSheetId="0">[2]Tipo!$B$23:$B$37</definedName>
    <definedName name="Sector" localSheetId="2">[2]Tipo!$B$23:$B$37</definedName>
    <definedName name="Sector">Tipo!$B$23:$B$37</definedName>
    <definedName name="SeleccionAbreviada" localSheetId="1">'[3]Tipo '!$C$12:$C$15</definedName>
    <definedName name="SeleccionAbreviada">'[4]Tipo '!$C$12:$C$15</definedName>
    <definedName name="seo">[6]Tipo!$C$33:$C$34</definedName>
    <definedName name="tipo" localSheetId="1">[1]Tipo!$B$2:$B$21</definedName>
    <definedName name="tipo" localSheetId="0">[2]Tipo!$B$2:$B$21</definedName>
    <definedName name="tipo" localSheetId="2">[2]Tipo!$B$2:$B$21</definedName>
    <definedName name="tipo">Tipo!$B$2:$B$21</definedName>
    <definedName name="Vacio" localSheetId="1">'[3]Formato a Dici 31 de 2018orig'!$AJ$14</definedName>
    <definedName name="vacio" localSheetId="0">[2]Tipo!$C$32</definedName>
    <definedName name="vacio" localSheetId="2">[2]Tipo!$C$32</definedName>
    <definedName name="vacio">Tipo!$C$32</definedName>
  </definedNames>
  <calcPr calcId="191029"/>
  <pivotCaches>
    <pivotCache cacheId="0"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02" i="13" l="1"/>
  <c r="N102" i="13"/>
  <c r="N86" i="13"/>
  <c r="N88" i="13"/>
  <c r="P88" i="13"/>
  <c r="P86" i="13"/>
  <c r="N84" i="13"/>
  <c r="N82" i="13"/>
  <c r="N81" i="11"/>
  <c r="P120" i="13"/>
  <c r="N120" i="13"/>
  <c r="P118" i="13"/>
  <c r="N118" i="13"/>
  <c r="P116" i="13"/>
  <c r="N116" i="13"/>
  <c r="P114" i="13"/>
  <c r="N114" i="13"/>
  <c r="P112" i="13"/>
  <c r="N112" i="13"/>
  <c r="P110" i="13"/>
  <c r="N110" i="13"/>
  <c r="P108" i="13"/>
  <c r="N108" i="13"/>
  <c r="P106" i="13"/>
  <c r="N106" i="13"/>
  <c r="P104" i="13"/>
  <c r="N104" i="13"/>
  <c r="P98" i="13"/>
  <c r="N98" i="13"/>
  <c r="P96" i="13"/>
  <c r="P94" i="13"/>
  <c r="N94" i="13"/>
  <c r="P92" i="13"/>
  <c r="N92" i="13"/>
  <c r="P90" i="13"/>
  <c r="N90" i="13"/>
  <c r="P80" i="13"/>
  <c r="N80" i="13"/>
  <c r="N74" i="13"/>
  <c r="N72" i="13"/>
  <c r="N70" i="13"/>
  <c r="N68" i="13"/>
  <c r="N66" i="13"/>
  <c r="P64" i="13"/>
  <c r="N64" i="13"/>
  <c r="P62" i="13"/>
  <c r="N62" i="13"/>
  <c r="N60" i="13"/>
  <c r="N58" i="13"/>
  <c r="N56" i="13"/>
  <c r="N54" i="13"/>
  <c r="P52" i="13"/>
  <c r="N52" i="13"/>
  <c r="P50" i="13"/>
  <c r="N50" i="13"/>
  <c r="N48" i="13"/>
  <c r="P46" i="13"/>
  <c r="N46" i="13"/>
  <c r="P44" i="13"/>
  <c r="N44" i="13"/>
  <c r="N42" i="13"/>
  <c r="P40" i="13"/>
  <c r="N40" i="13"/>
  <c r="P38" i="13"/>
  <c r="N38" i="13"/>
  <c r="P36" i="13"/>
  <c r="N36" i="13"/>
  <c r="P34" i="13"/>
  <c r="N34" i="13"/>
  <c r="N32" i="13"/>
  <c r="N30" i="13"/>
  <c r="P28" i="13"/>
  <c r="N28" i="13"/>
  <c r="P26" i="13"/>
  <c r="N26" i="13"/>
  <c r="P24" i="13"/>
  <c r="N24" i="13"/>
  <c r="P22" i="13"/>
  <c r="N22" i="13"/>
  <c r="P20" i="13"/>
  <c r="N20" i="13"/>
  <c r="P18" i="13"/>
  <c r="N18" i="13"/>
  <c r="P16" i="13"/>
  <c r="N16" i="13"/>
  <c r="P14" i="13"/>
  <c r="N14" i="13"/>
  <c r="P12" i="13"/>
  <c r="N12" i="13"/>
  <c r="P10" i="13"/>
  <c r="N10" i="13"/>
  <c r="P8" i="13"/>
  <c r="N8" i="13"/>
  <c r="P6" i="13"/>
  <c r="N6" i="13"/>
  <c r="P4" i="13"/>
  <c r="N4" i="13"/>
  <c r="J92" i="13"/>
  <c r="J80" i="13"/>
  <c r="J46" i="13"/>
  <c r="J42" i="13"/>
  <c r="J120" i="13"/>
  <c r="H120" i="13"/>
  <c r="J118" i="13"/>
  <c r="H118" i="13"/>
  <c r="H116" i="13"/>
  <c r="J110" i="13"/>
  <c r="J114" i="13"/>
  <c r="H114" i="13"/>
  <c r="J112" i="13"/>
  <c r="H112" i="13"/>
  <c r="H110" i="13"/>
  <c r="J108" i="13"/>
  <c r="H108" i="13"/>
  <c r="J106" i="13"/>
  <c r="H106" i="13"/>
  <c r="J104" i="13"/>
  <c r="H104" i="13"/>
  <c r="J98" i="13"/>
  <c r="H98" i="13"/>
  <c r="J96" i="13"/>
  <c r="J94" i="13"/>
  <c r="H94" i="13"/>
  <c r="H92" i="13"/>
  <c r="J90" i="13"/>
  <c r="H80" i="13"/>
  <c r="H74" i="13"/>
  <c r="H72" i="13"/>
  <c r="H70" i="13"/>
  <c r="H68" i="13"/>
  <c r="H66" i="13"/>
  <c r="J64" i="13"/>
  <c r="H64" i="13"/>
  <c r="J62" i="13"/>
  <c r="H62" i="13"/>
  <c r="H60" i="13"/>
  <c r="H58" i="13"/>
  <c r="H56" i="13"/>
  <c r="H52" i="13"/>
  <c r="J52" i="13"/>
  <c r="J50" i="13"/>
  <c r="H50" i="13"/>
  <c r="H48" i="13"/>
  <c r="H46" i="13"/>
  <c r="J44" i="13"/>
  <c r="H44" i="13"/>
  <c r="J8" i="13"/>
  <c r="H42" i="13"/>
  <c r="J40" i="13"/>
  <c r="H40" i="13"/>
  <c r="J38" i="13"/>
  <c r="H38" i="13"/>
  <c r="J36" i="13"/>
  <c r="H36" i="13"/>
  <c r="J34" i="13"/>
  <c r="H34" i="13"/>
  <c r="H32" i="13"/>
  <c r="H30" i="13"/>
  <c r="J28" i="13"/>
  <c r="H28" i="13"/>
  <c r="J26" i="13"/>
  <c r="H26" i="13"/>
  <c r="J24" i="13"/>
  <c r="H24" i="13"/>
  <c r="J22" i="13"/>
  <c r="H22" i="13"/>
  <c r="J20" i="13"/>
  <c r="H20" i="13"/>
  <c r="J18" i="13"/>
  <c r="H18" i="13"/>
  <c r="J16" i="13"/>
  <c r="H16" i="13"/>
  <c r="J14" i="13"/>
  <c r="H14" i="13"/>
  <c r="J12" i="13"/>
  <c r="H12" i="13"/>
  <c r="J10" i="13"/>
  <c r="H10" i="13"/>
  <c r="J6" i="13"/>
  <c r="H6" i="13"/>
  <c r="J4" i="13"/>
  <c r="H4" i="13"/>
  <c r="Y390" i="11"/>
  <c r="AB390" i="11"/>
  <c r="Z390" i="11"/>
  <c r="X390" i="11"/>
  <c r="W390" i="11"/>
  <c r="AA389" i="11"/>
  <c r="AQ389" i="11" s="1"/>
  <c r="H90" i="13" l="1"/>
  <c r="H8" i="13"/>
  <c r="J116" i="13"/>
  <c r="H54" i="13"/>
  <c r="D6" i="13"/>
  <c r="E9" i="13"/>
  <c r="E7" i="13" s="1"/>
  <c r="D20" i="13"/>
  <c r="E61" i="13"/>
  <c r="E51" i="13" s="1"/>
  <c r="E115" i="13"/>
  <c r="E109" i="13"/>
  <c r="E89" i="13"/>
  <c r="E85" i="13"/>
  <c r="E79" i="13" s="1"/>
  <c r="E15" i="13"/>
  <c r="E41" i="13"/>
  <c r="E45" i="13"/>
  <c r="C109" i="13"/>
  <c r="E97" i="13"/>
  <c r="C97" i="13"/>
  <c r="C89" i="13"/>
  <c r="AA98" i="11"/>
  <c r="AQ98" i="11" s="1"/>
  <c r="C85" i="13"/>
  <c r="C79" i="13" s="1"/>
  <c r="C65" i="13"/>
  <c r="C51" i="13" s="1"/>
  <c r="B52" i="13" s="1"/>
  <c r="C57" i="13"/>
  <c r="C53" i="13"/>
  <c r="B54" i="13" s="1"/>
  <c r="AA41" i="11"/>
  <c r="AQ41" i="11" s="1"/>
  <c r="B58" i="13"/>
  <c r="C45" i="13"/>
  <c r="B46" i="13" s="1"/>
  <c r="C41" i="13"/>
  <c r="B42" i="13" s="1"/>
  <c r="AA38" i="11"/>
  <c r="AQ38" i="11" s="1"/>
  <c r="AA39" i="11"/>
  <c r="AQ39" i="11" s="1"/>
  <c r="B44" i="13" l="1"/>
  <c r="AA61" i="11"/>
  <c r="AQ61" i="11" s="1"/>
  <c r="C15" i="13"/>
  <c r="B16" i="13" s="1"/>
  <c r="AA95" i="11"/>
  <c r="AQ95" i="11" s="1"/>
  <c r="B20" i="13"/>
  <c r="AA317" i="11"/>
  <c r="AQ317" i="11" s="1"/>
  <c r="AA310" i="11"/>
  <c r="AQ310" i="11" s="1"/>
  <c r="AA309" i="11"/>
  <c r="AQ309" i="11" s="1"/>
  <c r="AA313" i="11"/>
  <c r="AQ313" i="11" s="1"/>
  <c r="AA312" i="11"/>
  <c r="AQ312" i="11" s="1"/>
  <c r="AA316" i="11"/>
  <c r="AQ316" i="11" s="1"/>
  <c r="AA45" i="11"/>
  <c r="AQ45" i="11" s="1"/>
  <c r="B98" i="13"/>
  <c r="D98" i="13"/>
  <c r="D96" i="13"/>
  <c r="B94" i="13"/>
  <c r="D94" i="13"/>
  <c r="D92" i="13"/>
  <c r="B92" i="13"/>
  <c r="D90" i="13"/>
  <c r="B90" i="13"/>
  <c r="D80" i="13"/>
  <c r="B80" i="13"/>
  <c r="B104" i="13"/>
  <c r="B106" i="13"/>
  <c r="B108" i="13"/>
  <c r="D108" i="13"/>
  <c r="D106" i="13"/>
  <c r="D104" i="13"/>
  <c r="D120" i="13"/>
  <c r="B120" i="13"/>
  <c r="D118" i="13"/>
  <c r="B116" i="13"/>
  <c r="B114" i="13"/>
  <c r="B118" i="13"/>
  <c r="D116" i="13"/>
  <c r="D114" i="13"/>
  <c r="D112" i="13"/>
  <c r="B112" i="13"/>
  <c r="D110" i="13"/>
  <c r="B110" i="13"/>
  <c r="B74" i="13"/>
  <c r="B72" i="13"/>
  <c r="B70" i="13"/>
  <c r="B68" i="13"/>
  <c r="B66" i="13"/>
  <c r="D64" i="13"/>
  <c r="B64" i="13"/>
  <c r="D62" i="13"/>
  <c r="B62" i="13"/>
  <c r="B60" i="13"/>
  <c r="B56" i="13"/>
  <c r="D52" i="13"/>
  <c r="B48" i="13"/>
  <c r="B50" i="13"/>
  <c r="D50" i="13"/>
  <c r="D46" i="13"/>
  <c r="D44" i="13"/>
  <c r="D42" i="13"/>
  <c r="D40" i="13"/>
  <c r="B40" i="13"/>
  <c r="B38" i="13"/>
  <c r="B36" i="13"/>
  <c r="B34" i="13"/>
  <c r="D38" i="13"/>
  <c r="D36" i="13"/>
  <c r="D34" i="13"/>
  <c r="B32" i="13"/>
  <c r="B30" i="13"/>
  <c r="B28" i="13"/>
  <c r="D28" i="13"/>
  <c r="D26" i="13"/>
  <c r="B26" i="13"/>
  <c r="D24" i="13"/>
  <c r="B24" i="13"/>
  <c r="D22" i="13"/>
  <c r="B22" i="13"/>
  <c r="D18" i="13"/>
  <c r="B18" i="13"/>
  <c r="D16" i="13"/>
  <c r="D14" i="13"/>
  <c r="B14" i="13"/>
  <c r="D12" i="13"/>
  <c r="D10" i="13"/>
  <c r="B12" i="13"/>
  <c r="B10" i="13"/>
  <c r="D8" i="13"/>
  <c r="D4" i="13"/>
  <c r="B4" i="13"/>
  <c r="B6" i="13"/>
  <c r="C7" i="13" l="1"/>
  <c r="B8" i="13" s="1"/>
  <c r="AA30" i="11"/>
  <c r="AQ30" i="11" s="1"/>
  <c r="AA339" i="11"/>
  <c r="AQ339" i="11" s="1"/>
  <c r="AA242" i="11"/>
  <c r="AQ242" i="11" s="1"/>
  <c r="AA81" i="11" l="1"/>
  <c r="AQ81" i="11" s="1"/>
  <c r="AA255" i="11"/>
  <c r="AQ255" i="11" s="1"/>
  <c r="AA89" i="11"/>
  <c r="AQ89" i="11" s="1"/>
  <c r="AA237" i="11"/>
  <c r="AQ237" i="11" s="1"/>
  <c r="AA62" i="11" l="1"/>
  <c r="AQ62" i="11" s="1"/>
  <c r="AA365" i="11" l="1"/>
  <c r="AQ365" i="11" s="1"/>
  <c r="AA21" i="11"/>
  <c r="AQ21" i="11" s="1"/>
  <c r="AA133" i="11"/>
  <c r="AQ133" i="11" s="1"/>
  <c r="AA104" i="11"/>
  <c r="AQ104" i="11" s="1"/>
  <c r="AA221" i="11"/>
  <c r="AQ221" i="11" s="1"/>
  <c r="C54" i="12"/>
  <c r="C55" i="12" s="1"/>
  <c r="C56" i="12" s="1"/>
  <c r="C57" i="12" s="1"/>
  <c r="C58" i="12" s="1"/>
  <c r="C59" i="12" s="1"/>
  <c r="C52" i="12"/>
  <c r="C42" i="12"/>
  <c r="C43" i="12" s="1"/>
  <c r="C44" i="12" s="1"/>
  <c r="C45" i="12" s="1"/>
  <c r="C46" i="12" s="1"/>
  <c r="C47" i="12" s="1"/>
  <c r="C48" i="12" s="1"/>
  <c r="C49" i="12" s="1"/>
  <c r="C50" i="12" s="1"/>
  <c r="C30" i="12"/>
  <c r="C31" i="12" s="1"/>
  <c r="C32" i="12" s="1"/>
  <c r="C33" i="12" s="1"/>
  <c r="C34" i="12" s="1"/>
  <c r="C35" i="12" s="1"/>
  <c r="C36" i="12" s="1"/>
  <c r="C37" i="12" s="1"/>
  <c r="C38" i="12" s="1"/>
  <c r="C39" i="12" s="1"/>
  <c r="C40" i="12" s="1"/>
  <c r="C4" i="12"/>
  <c r="C5" i="12" l="1"/>
  <c r="C6" i="12" l="1"/>
  <c r="AA262" i="11"/>
  <c r="AQ262" i="11" s="1"/>
  <c r="AA71" i="11"/>
  <c r="AQ71" i="11" s="1"/>
  <c r="AA37" i="11"/>
  <c r="AQ37" i="11" s="1"/>
  <c r="AA80" i="11"/>
  <c r="AQ80" i="11" s="1"/>
  <c r="AA340" i="11"/>
  <c r="AQ340" i="11" s="1"/>
  <c r="AA51" i="11"/>
  <c r="AQ51" i="11" s="1"/>
  <c r="AA377" i="11"/>
  <c r="AQ377" i="11" s="1"/>
  <c r="AA134" i="11"/>
  <c r="AQ134" i="11" s="1"/>
  <c r="AA318" i="11"/>
  <c r="AQ318" i="11" s="1"/>
  <c r="AA348" i="11"/>
  <c r="AQ348" i="11" s="1"/>
  <c r="AA355" i="11"/>
  <c r="AQ355" i="11" s="1"/>
  <c r="AA319" i="11"/>
  <c r="AQ319" i="11" s="1"/>
  <c r="AA218" i="11"/>
  <c r="AQ218" i="11" s="1"/>
  <c r="AA82" i="11"/>
  <c r="AQ82" i="11" s="1"/>
  <c r="AA239" i="11"/>
  <c r="AQ239" i="11" s="1"/>
  <c r="AA230" i="11"/>
  <c r="AQ230" i="11" s="1"/>
  <c r="AA236" i="11"/>
  <c r="AQ236" i="11" s="1"/>
  <c r="AA380" i="11"/>
  <c r="AQ380" i="11" s="1"/>
  <c r="AA86" i="11"/>
  <c r="AQ86" i="11" s="1"/>
  <c r="AA238" i="11"/>
  <c r="AQ238" i="11" s="1"/>
  <c r="AA246" i="11"/>
  <c r="AQ246" i="11" s="1"/>
  <c r="AA315" i="11"/>
  <c r="AQ315" i="11" s="1"/>
  <c r="AA77" i="11"/>
  <c r="AQ77" i="11" s="1"/>
  <c r="AA314" i="11"/>
  <c r="AQ314" i="11" s="1"/>
  <c r="AA301" i="11"/>
  <c r="AQ301" i="11" s="1"/>
  <c r="AA352" i="11"/>
  <c r="AQ352" i="11" s="1"/>
  <c r="AA249" i="11"/>
  <c r="AQ249" i="11" s="1"/>
  <c r="AA347" i="11"/>
  <c r="AQ347" i="11" s="1"/>
  <c r="AA155" i="11"/>
  <c r="AQ155" i="11" s="1"/>
  <c r="AA79" i="11"/>
  <c r="AQ79" i="11" s="1"/>
  <c r="AA311" i="11"/>
  <c r="AQ311" i="11" s="1"/>
  <c r="AA195" i="11"/>
  <c r="AQ195" i="11" s="1"/>
  <c r="AA251" i="11"/>
  <c r="AQ251" i="11" s="1"/>
  <c r="AA272" i="11"/>
  <c r="AQ272" i="11" s="1"/>
  <c r="AA29" i="11"/>
  <c r="AQ29" i="11" s="1"/>
  <c r="AA270" i="11"/>
  <c r="AQ270" i="11" s="1"/>
  <c r="AA248" i="11"/>
  <c r="AQ248" i="11" s="1"/>
  <c r="AA223" i="11"/>
  <c r="AQ223" i="11" s="1"/>
  <c r="AA300" i="11"/>
  <c r="AQ300" i="11" s="1"/>
  <c r="AA353" i="11"/>
  <c r="AQ353" i="11" s="1"/>
  <c r="AA75" i="11"/>
  <c r="AQ75" i="11" s="1"/>
  <c r="AA57" i="11"/>
  <c r="AQ57" i="11" s="1"/>
  <c r="AA235" i="11"/>
  <c r="AQ235" i="11" s="1"/>
  <c r="AA167" i="11"/>
  <c r="AQ167" i="11" s="1"/>
  <c r="AA160" i="11"/>
  <c r="AQ160" i="11" s="1"/>
  <c r="AA40" i="11"/>
  <c r="AQ40" i="11" s="1"/>
  <c r="AA56" i="11"/>
  <c r="AQ56" i="11" s="1"/>
  <c r="AA43" i="11"/>
  <c r="AQ43" i="11" s="1"/>
  <c r="AA63" i="11"/>
  <c r="AQ63" i="11" s="1"/>
  <c r="AA103" i="11"/>
  <c r="AQ103" i="11" s="1"/>
  <c r="AA273" i="11"/>
  <c r="AQ273" i="11" s="1"/>
  <c r="AA156" i="11"/>
  <c r="AQ156" i="11" s="1"/>
  <c r="AA247" i="11"/>
  <c r="AQ247" i="11" s="1"/>
  <c r="AA350" i="11"/>
  <c r="AQ350" i="11" s="1"/>
  <c r="AA36" i="11"/>
  <c r="AQ36" i="11" s="1"/>
  <c r="AA244" i="11"/>
  <c r="AQ244" i="11" s="1"/>
  <c r="AA136" i="11"/>
  <c r="AQ136" i="11" s="1"/>
  <c r="AA212" i="11"/>
  <c r="AQ212" i="11" s="1"/>
  <c r="AA307" i="11"/>
  <c r="AQ307" i="11" s="1"/>
  <c r="AA24" i="11"/>
  <c r="AQ24" i="11" s="1"/>
  <c r="AA53" i="11"/>
  <c r="AQ53" i="11" s="1"/>
  <c r="AA15" i="11"/>
  <c r="AQ15" i="11" s="1"/>
  <c r="AA330" i="11"/>
  <c r="AQ330" i="11" s="1"/>
  <c r="AA196" i="11"/>
  <c r="AQ196" i="11" s="1"/>
  <c r="AA343" i="11"/>
  <c r="AQ343" i="11" s="1"/>
  <c r="AA250" i="11"/>
  <c r="AQ250" i="11" s="1"/>
  <c r="AA49" i="11"/>
  <c r="AQ49" i="11" s="1"/>
  <c r="AA219" i="11"/>
  <c r="AQ219" i="11" s="1"/>
  <c r="AA336" i="11"/>
  <c r="AQ336" i="11" s="1"/>
  <c r="AA320" i="11"/>
  <c r="AQ320" i="11" s="1"/>
  <c r="AA52" i="11"/>
  <c r="AQ52" i="11" s="1"/>
  <c r="AA85" i="11"/>
  <c r="AQ85" i="11" s="1"/>
  <c r="AA217" i="11"/>
  <c r="AQ217" i="11" s="1"/>
  <c r="AA345" i="11"/>
  <c r="AQ345" i="11" s="1"/>
  <c r="AA228" i="11"/>
  <c r="AQ228" i="11" s="1"/>
  <c r="AA174" i="11"/>
  <c r="AQ174" i="11" s="1"/>
  <c r="AA261" i="11"/>
  <c r="AQ261" i="11" s="1"/>
  <c r="AA294" i="11"/>
  <c r="AQ294" i="11" s="1"/>
  <c r="AA306" i="11"/>
  <c r="AQ306" i="11" s="1"/>
  <c r="AA222" i="11"/>
  <c r="AQ222" i="11" s="1"/>
  <c r="AA172" i="11"/>
  <c r="AQ172" i="11" s="1"/>
  <c r="AA146" i="11"/>
  <c r="AQ146" i="11" s="1"/>
  <c r="AA88" i="11"/>
  <c r="AQ88" i="11" s="1"/>
  <c r="AA87" i="11"/>
  <c r="AQ87" i="11" s="1"/>
  <c r="AA158" i="11"/>
  <c r="AQ158" i="11" s="1"/>
  <c r="AA333" i="11"/>
  <c r="AQ333" i="11" s="1"/>
  <c r="AA385" i="11"/>
  <c r="AQ385" i="11" s="1"/>
  <c r="AA293" i="11"/>
  <c r="AQ293" i="11" s="1"/>
  <c r="AA65" i="11"/>
  <c r="AQ65" i="11" s="1"/>
  <c r="AA101" i="11"/>
  <c r="AQ101" i="11" s="1"/>
  <c r="AA46" i="11"/>
  <c r="AQ46" i="11" s="1"/>
  <c r="AA182" i="11"/>
  <c r="AQ182" i="11" s="1"/>
  <c r="AA206" i="11"/>
  <c r="AQ206" i="11" s="1"/>
  <c r="AA23" i="11"/>
  <c r="AQ23" i="11" s="1"/>
  <c r="AA109" i="11"/>
  <c r="AQ109" i="11" s="1"/>
  <c r="AA213" i="11"/>
  <c r="AQ213" i="11" s="1"/>
  <c r="AA321" i="11"/>
  <c r="AQ321" i="11" s="1"/>
  <c r="AA384" i="11"/>
  <c r="AQ384" i="11" s="1"/>
  <c r="AA224" i="11"/>
  <c r="AQ224" i="11" s="1"/>
  <c r="AA110" i="11"/>
  <c r="AQ110" i="11" s="1"/>
  <c r="AA241" i="11"/>
  <c r="AQ241" i="11" s="1"/>
  <c r="AA322" i="11"/>
  <c r="AQ322" i="11" s="1"/>
  <c r="AA328" i="11"/>
  <c r="AQ328" i="11" s="1"/>
  <c r="AA169" i="11"/>
  <c r="AQ169" i="11" s="1"/>
  <c r="AA105" i="11"/>
  <c r="AQ105" i="11" s="1"/>
  <c r="AA286" i="11"/>
  <c r="AQ286" i="11" s="1"/>
  <c r="AA42" i="11"/>
  <c r="AQ42" i="11" s="1"/>
  <c r="AA354" i="11"/>
  <c r="AQ354" i="11" s="1"/>
  <c r="AA186" i="11"/>
  <c r="AQ186" i="11" s="1"/>
  <c r="AA266" i="11"/>
  <c r="AQ266" i="11" s="1"/>
  <c r="AA327" i="11"/>
  <c r="AQ327" i="11" s="1"/>
  <c r="AA35" i="11"/>
  <c r="AQ35" i="11" s="1"/>
  <c r="AA93" i="11"/>
  <c r="AQ93" i="11" s="1"/>
  <c r="AA97" i="11"/>
  <c r="AQ97" i="11" s="1"/>
  <c r="AA96" i="11"/>
  <c r="AQ96" i="11" s="1"/>
  <c r="AA78" i="11"/>
  <c r="AQ78" i="11" s="1"/>
  <c r="AA178" i="11"/>
  <c r="AQ178" i="11" s="1"/>
  <c r="AA102" i="11"/>
  <c r="AQ102" i="11" s="1"/>
  <c r="AA34" i="11"/>
  <c r="AQ34" i="11" s="1"/>
  <c r="AA368" i="11"/>
  <c r="AQ368" i="11" s="1"/>
  <c r="AA48" i="11"/>
  <c r="AQ48" i="11" s="1"/>
  <c r="AA210" i="11"/>
  <c r="AQ210" i="11" s="1"/>
  <c r="AA356" i="11"/>
  <c r="AQ356" i="11" s="1"/>
  <c r="AA60" i="11"/>
  <c r="AQ60" i="11" s="1"/>
  <c r="AA308" i="11"/>
  <c r="AQ308" i="11" s="1"/>
  <c r="AA189" i="11"/>
  <c r="AQ189" i="11" s="1"/>
  <c r="AA278" i="11"/>
  <c r="AQ278" i="11" s="1"/>
  <c r="AA243" i="11"/>
  <c r="AQ243" i="11" s="1"/>
  <c r="AA351" i="11"/>
  <c r="AQ351" i="11" s="1"/>
  <c r="AA99" i="11"/>
  <c r="AQ99" i="11" s="1"/>
  <c r="AA119" i="11"/>
  <c r="AQ119" i="11" s="1"/>
  <c r="AA59" i="11"/>
  <c r="AQ59" i="11" s="1"/>
  <c r="AA303" i="11"/>
  <c r="AQ303" i="11" s="1"/>
  <c r="AA233" i="11"/>
  <c r="AQ233" i="11" s="1"/>
  <c r="AA54" i="11"/>
  <c r="AQ54" i="11" s="1"/>
  <c r="AA359" i="11"/>
  <c r="AQ359" i="11" s="1"/>
  <c r="AA122" i="11"/>
  <c r="AQ122" i="11" s="1"/>
  <c r="AA92" i="11"/>
  <c r="AQ92" i="11" s="1"/>
  <c r="AA268" i="11"/>
  <c r="AQ268" i="11" s="1"/>
  <c r="AA357" i="11"/>
  <c r="AQ357" i="11" s="1"/>
  <c r="AA44" i="11"/>
  <c r="AQ44" i="11" s="1"/>
  <c r="AA284" i="11"/>
  <c r="AQ284" i="11" s="1"/>
  <c r="AA33" i="11"/>
  <c r="AQ33" i="11" s="1"/>
  <c r="AA184" i="11"/>
  <c r="AQ184" i="11" s="1"/>
  <c r="AA200" i="11"/>
  <c r="AQ200" i="11" s="1"/>
  <c r="AA25" i="11"/>
  <c r="AQ25" i="11" s="1"/>
  <c r="AA324" i="11"/>
  <c r="AQ324" i="11" s="1"/>
  <c r="AA120" i="11"/>
  <c r="AQ120" i="11" s="1"/>
  <c r="AA183" i="11"/>
  <c r="AQ183" i="11" s="1"/>
  <c r="AA154" i="11"/>
  <c r="AQ154" i="11" s="1"/>
  <c r="AA341" i="11"/>
  <c r="AQ341" i="11" s="1"/>
  <c r="AA215" i="11"/>
  <c r="AQ215" i="11" s="1"/>
  <c r="AA111" i="11"/>
  <c r="AQ111" i="11" s="1"/>
  <c r="AA254" i="11"/>
  <c r="AQ254" i="11" s="1"/>
  <c r="AA271" i="11"/>
  <c r="AQ271" i="11" s="1"/>
  <c r="AA202" i="11"/>
  <c r="AQ202" i="11" s="1"/>
  <c r="AA387" i="11"/>
  <c r="AQ387" i="11" s="1"/>
  <c r="AA366" i="11"/>
  <c r="AQ366" i="11" s="1"/>
  <c r="AA260" i="11"/>
  <c r="AQ260" i="11" s="1"/>
  <c r="AA292" i="11"/>
  <c r="AQ292" i="11" s="1"/>
  <c r="AA173" i="11"/>
  <c r="AQ173" i="11" s="1"/>
  <c r="AA175" i="11"/>
  <c r="AQ175" i="11" s="1"/>
  <c r="AA361" i="11"/>
  <c r="AQ361" i="11" s="1"/>
  <c r="AA325" i="11"/>
  <c r="AQ325" i="11" s="1"/>
  <c r="AA258" i="11"/>
  <c r="AQ258" i="11" s="1"/>
  <c r="AA383" i="11"/>
  <c r="AQ383" i="11" s="1"/>
  <c r="AA337" i="11"/>
  <c r="AQ337" i="11" s="1"/>
  <c r="AA291" i="11"/>
  <c r="AQ291" i="11" s="1"/>
  <c r="AA166" i="11"/>
  <c r="AQ166" i="11" s="1"/>
  <c r="AA137" i="11"/>
  <c r="AQ137" i="11" s="1"/>
  <c r="AA116" i="11"/>
  <c r="AQ116" i="11" s="1"/>
  <c r="AA129" i="11"/>
  <c r="AQ129" i="11" s="1"/>
  <c r="AA207" i="11"/>
  <c r="AQ207" i="11" s="1"/>
  <c r="AA253" i="11"/>
  <c r="AQ253" i="11" s="1"/>
  <c r="AA269" i="11"/>
  <c r="AQ269" i="11" s="1"/>
  <c r="AA153" i="11"/>
  <c r="AQ153" i="11" s="1"/>
  <c r="AA281" i="11"/>
  <c r="AQ281" i="11" s="1"/>
  <c r="AA274" i="11"/>
  <c r="AQ274" i="11" s="1"/>
  <c r="AA332" i="11"/>
  <c r="AQ332" i="11" s="1"/>
  <c r="AA379" i="11"/>
  <c r="AQ379" i="11" s="1"/>
  <c r="AA349" i="11"/>
  <c r="AQ349" i="11" s="1"/>
  <c r="AA283" i="11"/>
  <c r="AQ283" i="11" s="1"/>
  <c r="AA151" i="11"/>
  <c r="AQ151" i="11" s="1"/>
  <c r="AA229" i="11"/>
  <c r="AQ229" i="11" s="1"/>
  <c r="AA290" i="11"/>
  <c r="AQ290" i="11" s="1"/>
  <c r="AA276" i="11"/>
  <c r="AQ276" i="11" s="1"/>
  <c r="AA124" i="11"/>
  <c r="AQ124" i="11" s="1"/>
  <c r="AA68" i="11"/>
  <c r="AQ68" i="11" s="1"/>
  <c r="AA168" i="11"/>
  <c r="AQ168" i="11" s="1"/>
  <c r="AA252" i="11"/>
  <c r="AQ252" i="11" s="1"/>
  <c r="AA287" i="11"/>
  <c r="AQ287" i="11" s="1"/>
  <c r="AA139" i="11"/>
  <c r="AQ139" i="11" s="1"/>
  <c r="AA240" i="11"/>
  <c r="AQ240" i="11" s="1"/>
  <c r="AA231" i="11"/>
  <c r="AQ231" i="11" s="1"/>
  <c r="AA232" i="11"/>
  <c r="AQ232" i="11" s="1"/>
  <c r="AA76" i="11"/>
  <c r="AQ76" i="11" s="1"/>
  <c r="AA171" i="11"/>
  <c r="AQ171" i="11" s="1"/>
  <c r="AA358" i="11"/>
  <c r="AQ358" i="11" s="1"/>
  <c r="AA265" i="11"/>
  <c r="AQ265" i="11" s="1"/>
  <c r="AA26" i="11"/>
  <c r="AQ26" i="11" s="1"/>
  <c r="AA375" i="11"/>
  <c r="AQ375" i="11" s="1"/>
  <c r="AA18" i="11"/>
  <c r="AQ18" i="11" s="1"/>
  <c r="AA70" i="11"/>
  <c r="AQ70" i="11" s="1"/>
  <c r="AA256" i="11"/>
  <c r="AQ256" i="11" s="1"/>
  <c r="AA141" i="11"/>
  <c r="AQ141" i="11" s="1"/>
  <c r="AA382" i="11"/>
  <c r="AQ382" i="11" s="1"/>
  <c r="AA149" i="11"/>
  <c r="AQ149" i="11" s="1"/>
  <c r="AA20" i="11"/>
  <c r="AQ20" i="11" s="1"/>
  <c r="AA179" i="11"/>
  <c r="AQ179" i="11" s="1"/>
  <c r="AA64" i="11"/>
  <c r="AQ64" i="11" s="1"/>
  <c r="AA161" i="11"/>
  <c r="AQ161" i="11" s="1"/>
  <c r="AA123" i="11"/>
  <c r="AQ123" i="11" s="1"/>
  <c r="AA127" i="11"/>
  <c r="AQ127" i="11" s="1"/>
  <c r="AA334" i="11"/>
  <c r="AQ334" i="11" s="1"/>
  <c r="AA305" i="11"/>
  <c r="AQ305" i="11" s="1"/>
  <c r="AA371" i="11"/>
  <c r="AQ371" i="11" s="1"/>
  <c r="AA372" i="11"/>
  <c r="AQ372" i="11" s="1"/>
  <c r="AA360" i="11"/>
  <c r="AQ360" i="11" s="1"/>
  <c r="AA73" i="11"/>
  <c r="AQ73" i="11" s="1"/>
  <c r="AA275" i="11"/>
  <c r="AQ275" i="11" s="1"/>
  <c r="AA226" i="11"/>
  <c r="AQ226" i="11" s="1"/>
  <c r="AA297" i="11"/>
  <c r="AQ297" i="11" s="1"/>
  <c r="AA289" i="11"/>
  <c r="AQ289" i="11" s="1"/>
  <c r="AA288" i="11"/>
  <c r="AQ288" i="11" s="1"/>
  <c r="AA150" i="11"/>
  <c r="AQ150" i="11" s="1"/>
  <c r="AA131" i="11"/>
  <c r="AQ131" i="11" s="1"/>
  <c r="AA180" i="11"/>
  <c r="AQ180" i="11" s="1"/>
  <c r="AA267" i="11"/>
  <c r="AQ267" i="11" s="1"/>
  <c r="AA170" i="11"/>
  <c r="AQ170" i="11" s="1"/>
  <c r="AA91" i="11"/>
  <c r="AQ91" i="11" s="1"/>
  <c r="AA364" i="11"/>
  <c r="AQ364" i="11" s="1"/>
  <c r="AA144" i="11"/>
  <c r="AQ144" i="11" s="1"/>
  <c r="AA211" i="11"/>
  <c r="AQ211" i="11" s="1"/>
  <c r="AA177" i="11"/>
  <c r="AQ177" i="11" s="1"/>
  <c r="AA164" i="11"/>
  <c r="AQ164" i="11" s="1"/>
  <c r="AA295" i="11"/>
  <c r="AQ295" i="11" s="1"/>
  <c r="AA220" i="11"/>
  <c r="AQ220" i="11" s="1"/>
  <c r="AA138" i="11"/>
  <c r="AQ138" i="11" s="1"/>
  <c r="AA157" i="11"/>
  <c r="AQ157" i="11" s="1"/>
  <c r="AA143" i="11"/>
  <c r="AQ143" i="11" s="1"/>
  <c r="AA50" i="11"/>
  <c r="AQ50" i="11" s="1"/>
  <c r="AA280" i="11"/>
  <c r="AQ280" i="11" s="1"/>
  <c r="AA16" i="11"/>
  <c r="AQ16" i="11" s="1"/>
  <c r="AA58" i="11"/>
  <c r="AQ58" i="11" s="1"/>
  <c r="AA304" i="11"/>
  <c r="AQ304" i="11" s="1"/>
  <c r="AA28" i="11"/>
  <c r="AQ28" i="11" s="1"/>
  <c r="AA74" i="11"/>
  <c r="AQ74" i="11" s="1"/>
  <c r="AA245" i="11"/>
  <c r="AQ245" i="11" s="1"/>
  <c r="AA299" i="11"/>
  <c r="AQ299" i="11" s="1"/>
  <c r="AA205" i="11"/>
  <c r="AQ205" i="11" s="1"/>
  <c r="AA373" i="11"/>
  <c r="AQ373" i="11" s="1"/>
  <c r="AA192" i="11"/>
  <c r="AQ192" i="11" s="1"/>
  <c r="AA388" i="11"/>
  <c r="AQ388" i="11" s="1"/>
  <c r="AA342" i="11"/>
  <c r="AQ342" i="11" s="1"/>
  <c r="AA369" i="11"/>
  <c r="AQ369" i="11" s="1"/>
  <c r="AA346" i="11"/>
  <c r="AQ346" i="11" s="1"/>
  <c r="AA386" i="11"/>
  <c r="AQ386" i="11" s="1"/>
  <c r="AA282" i="11"/>
  <c r="AQ282" i="11" s="1"/>
  <c r="AA326" i="11"/>
  <c r="AQ326" i="11" s="1"/>
  <c r="AA264" i="11"/>
  <c r="AQ264" i="11" s="1"/>
  <c r="AA197" i="11"/>
  <c r="AQ197" i="11" s="1"/>
  <c r="AA67" i="11"/>
  <c r="AQ67" i="11" s="1"/>
  <c r="AA331" i="11"/>
  <c r="AQ331" i="11" s="1"/>
  <c r="AA147" i="11"/>
  <c r="AQ147" i="11" s="1"/>
  <c r="AA203" i="11"/>
  <c r="AQ203" i="11" s="1"/>
  <c r="AA22" i="11"/>
  <c r="AQ22" i="11" s="1"/>
  <c r="AA132" i="11"/>
  <c r="AQ132" i="11" s="1"/>
  <c r="AA142" i="11"/>
  <c r="AQ142" i="11" s="1"/>
  <c r="AA94" i="11"/>
  <c r="AQ94" i="11" s="1"/>
  <c r="AA100" i="11"/>
  <c r="AQ100" i="11" s="1"/>
  <c r="AA363" i="11"/>
  <c r="AQ363" i="11" s="1"/>
  <c r="AA128" i="11"/>
  <c r="AQ128" i="11" s="1"/>
  <c r="AA378" i="11"/>
  <c r="AQ378" i="11" s="1"/>
  <c r="AA367" i="11"/>
  <c r="AQ367" i="11" s="1"/>
  <c r="AA47" i="11"/>
  <c r="AQ47" i="11" s="1"/>
  <c r="AA199" i="11"/>
  <c r="AQ199" i="11" s="1"/>
  <c r="AA27" i="11"/>
  <c r="AQ27" i="11" s="1"/>
  <c r="AA181" i="11"/>
  <c r="AQ181" i="11" s="1"/>
  <c r="AA14" i="11"/>
  <c r="AQ14" i="11" s="1"/>
  <c r="AA130" i="11"/>
  <c r="AQ130" i="11" s="1"/>
  <c r="AA145" i="11"/>
  <c r="AQ145" i="11" s="1"/>
  <c r="AA165" i="11"/>
  <c r="AQ165" i="11" s="1"/>
  <c r="AA285" i="11"/>
  <c r="AQ285" i="11" s="1"/>
  <c r="AA117" i="11"/>
  <c r="AQ117" i="11" s="1"/>
  <c r="AA263" i="11"/>
  <c r="AQ263" i="11" s="1"/>
  <c r="AA335" i="11"/>
  <c r="AQ335" i="11" s="1"/>
  <c r="AA84" i="11"/>
  <c r="AQ84" i="11" s="1"/>
  <c r="AA83" i="11"/>
  <c r="AQ83" i="11" s="1"/>
  <c r="AA208" i="11"/>
  <c r="AQ208" i="11" s="1"/>
  <c r="AA31" i="11"/>
  <c r="AQ31" i="11" s="1"/>
  <c r="AA162" i="11"/>
  <c r="AQ162" i="11" s="1"/>
  <c r="AA148" i="11"/>
  <c r="AQ148" i="11" s="1"/>
  <c r="AA72" i="11"/>
  <c r="AQ72" i="11" s="1"/>
  <c r="AA19" i="11"/>
  <c r="AQ19" i="11" s="1"/>
  <c r="AA370" i="11"/>
  <c r="AQ370" i="11" s="1"/>
  <c r="AA126" i="11"/>
  <c r="AQ126" i="11" s="1"/>
  <c r="AA113" i="11"/>
  <c r="AQ113" i="11" s="1"/>
  <c r="AA214" i="11"/>
  <c r="AQ214" i="11" s="1"/>
  <c r="AA198" i="11"/>
  <c r="AQ198" i="11" s="1"/>
  <c r="AA55" i="11"/>
  <c r="AQ55" i="11" s="1"/>
  <c r="AA329" i="11"/>
  <c r="AQ329" i="11" s="1"/>
  <c r="AA323" i="11"/>
  <c r="AQ323" i="11" s="1"/>
  <c r="AA362" i="11"/>
  <c r="AQ362" i="11" s="1"/>
  <c r="AA234" i="11"/>
  <c r="AQ234" i="11" s="1"/>
  <c r="AA185" i="11"/>
  <c r="AQ185" i="11" s="1"/>
  <c r="AA259" i="11"/>
  <c r="AQ259" i="11" s="1"/>
  <c r="AA115" i="11"/>
  <c r="AQ115" i="11" s="1"/>
  <c r="AA194" i="11"/>
  <c r="AQ194" i="11" s="1"/>
  <c r="AA152" i="11"/>
  <c r="AQ152" i="11" s="1"/>
  <c r="AA107" i="11"/>
  <c r="AQ107" i="11" s="1"/>
  <c r="AA106" i="11"/>
  <c r="AQ106" i="11" s="1"/>
  <c r="AA225" i="11"/>
  <c r="AQ225" i="11" s="1"/>
  <c r="AA279" i="11"/>
  <c r="AQ279" i="11" s="1"/>
  <c r="AA159" i="11"/>
  <c r="AQ159" i="11" s="1"/>
  <c r="AA344" i="11"/>
  <c r="AQ344" i="11" s="1"/>
  <c r="AA204" i="11"/>
  <c r="AQ204" i="11" s="1"/>
  <c r="AA176" i="11"/>
  <c r="AQ176" i="11" s="1"/>
  <c r="AA125" i="11"/>
  <c r="AQ125" i="11" s="1"/>
  <c r="AA163" i="11"/>
  <c r="AQ163" i="11" s="1"/>
  <c r="AA193" i="11"/>
  <c r="AQ193" i="11" s="1"/>
  <c r="AA188" i="11"/>
  <c r="AQ188" i="11" s="1"/>
  <c r="AA135" i="11"/>
  <c r="AQ135" i="11" s="1"/>
  <c r="AA66" i="11"/>
  <c r="AQ66" i="11" s="1"/>
  <c r="AA140" i="11"/>
  <c r="AQ140" i="11" s="1"/>
  <c r="AA121" i="11"/>
  <c r="AQ121" i="11" s="1"/>
  <c r="AA32" i="11"/>
  <c r="AQ32" i="11" s="1"/>
  <c r="AA69" i="11"/>
  <c r="AQ69" i="11" s="1"/>
  <c r="AA257" i="11"/>
  <c r="AQ257" i="11" s="1"/>
  <c r="AA108" i="11"/>
  <c r="AQ108" i="11" s="1"/>
  <c r="AA209" i="11"/>
  <c r="AQ209" i="11" s="1"/>
  <c r="AA191" i="11"/>
  <c r="AQ191" i="11" s="1"/>
  <c r="AA376" i="11"/>
  <c r="AQ376" i="11" s="1"/>
  <c r="AA216" i="11"/>
  <c r="AQ216" i="11" s="1"/>
  <c r="AA302" i="11"/>
  <c r="AQ302" i="11" s="1"/>
  <c r="AA374" i="11"/>
  <c r="AQ374" i="11" s="1"/>
  <c r="AA277" i="11"/>
  <c r="AQ277" i="11" s="1"/>
  <c r="AA17" i="11"/>
  <c r="AQ17" i="11" s="1"/>
  <c r="AA338" i="11"/>
  <c r="AQ338" i="11" s="1"/>
  <c r="AA296" i="11"/>
  <c r="AQ296" i="11" s="1"/>
  <c r="AA298" i="11"/>
  <c r="AQ298" i="11" s="1"/>
  <c r="AA201" i="11"/>
  <c r="AQ201" i="11" s="1"/>
  <c r="AA114" i="11"/>
  <c r="AQ114" i="11" s="1"/>
  <c r="AA190" i="11"/>
  <c r="AQ190" i="11" s="1"/>
  <c r="AA90" i="11"/>
  <c r="AQ90" i="11" s="1"/>
  <c r="AA118" i="11"/>
  <c r="AQ118" i="11" s="1"/>
  <c r="AA187" i="11"/>
  <c r="AQ187" i="11" s="1"/>
  <c r="AA112" i="11"/>
  <c r="AQ112" i="11" s="1"/>
  <c r="AA381" i="11"/>
  <c r="AQ381" i="11" s="1"/>
  <c r="AA227" i="11"/>
  <c r="AQ227" i="11" s="1"/>
  <c r="AA390" i="11" l="1"/>
  <c r="C7" i="12"/>
  <c r="A24" i="3"/>
  <c r="A25" i="3" s="1"/>
  <c r="A26" i="3" s="1"/>
  <c r="A27" i="3" s="1"/>
  <c r="A28" i="3" s="1"/>
  <c r="A29" i="3" s="1"/>
  <c r="A30" i="3" s="1"/>
  <c r="A31" i="3" s="1"/>
  <c r="A32" i="3" s="1"/>
  <c r="A33" i="3" s="1"/>
  <c r="A34" i="3" s="1"/>
  <c r="A35" i="3" s="1"/>
  <c r="A36" i="3" s="1"/>
  <c r="A37" i="3" s="1"/>
  <c r="A38" i="3" s="1"/>
  <c r="M95" i="11" l="1"/>
  <c r="N95" i="11"/>
  <c r="AQ390" i="11"/>
  <c r="C8" i="12"/>
  <c r="C9" i="12" l="1"/>
  <c r="C10" i="12" l="1"/>
  <c r="C11" i="12" l="1"/>
  <c r="C12" i="12" l="1"/>
  <c r="C13" i="12" l="1"/>
  <c r="C14" i="12" s="1"/>
  <c r="C15" i="12" s="1"/>
  <c r="C16" i="12" s="1"/>
  <c r="C17" i="12" s="1"/>
  <c r="C18" i="12" s="1"/>
  <c r="C19" i="12" s="1"/>
  <c r="C20" i="12" s="1"/>
  <c r="C21" i="12" s="1"/>
  <c r="C22" i="12" s="1"/>
  <c r="C23" i="12" s="1"/>
  <c r="C24" i="12" s="1"/>
  <c r="C25" i="12" s="1"/>
  <c r="C26" i="12" s="1"/>
  <c r="C27" i="12" s="1"/>
  <c r="C28" i="12" s="1"/>
  <c r="M353" i="11"/>
  <c r="M337" i="11"/>
  <c r="M357" i="11"/>
  <c r="N263" i="11"/>
  <c r="M223" i="11"/>
  <c r="M294" i="11"/>
  <c r="M222" i="11"/>
  <c r="M379" i="11"/>
  <c r="N29" i="11"/>
  <c r="N344" i="11"/>
  <c r="M56" i="11"/>
  <c r="M327" i="11"/>
  <c r="M103" i="11"/>
  <c r="M387" i="11"/>
  <c r="M311" i="11"/>
  <c r="N388" i="11"/>
  <c r="M89" i="11"/>
  <c r="M109" i="11"/>
  <c r="N327" i="11"/>
  <c r="M366" i="11"/>
  <c r="N278" i="11"/>
  <c r="N28" i="11"/>
  <c r="M203" i="11"/>
  <c r="M252" i="11"/>
  <c r="M293" i="11"/>
  <c r="N91" i="11"/>
  <c r="M352" i="11"/>
  <c r="N223" i="11"/>
  <c r="N69" i="11"/>
  <c r="M314" i="11"/>
  <c r="N186" i="11"/>
  <c r="M266" i="11"/>
  <c r="M320" i="11"/>
  <c r="N189" i="11"/>
  <c r="M198" i="11"/>
  <c r="M250" i="11"/>
  <c r="N254" i="11"/>
  <c r="M114" i="11"/>
  <c r="N181" i="11"/>
  <c r="N226" i="11"/>
  <c r="M113" i="11"/>
  <c r="N77" i="11"/>
  <c r="M108" i="11"/>
  <c r="M184" i="11"/>
  <c r="N182" i="11"/>
  <c r="M122" i="11"/>
  <c r="N110" i="11"/>
  <c r="N57" i="11"/>
  <c r="M340" i="11"/>
  <c r="N79" i="11"/>
  <c r="N383" i="11"/>
  <c r="N33" i="11"/>
  <c r="M42" i="11"/>
  <c r="N333" i="11"/>
  <c r="N320" i="11"/>
  <c r="M377" i="11"/>
  <c r="M101" i="11"/>
  <c r="M157" i="11"/>
  <c r="M57" i="11"/>
  <c r="M102" i="11"/>
  <c r="M146" i="11"/>
  <c r="N23" i="11"/>
  <c r="N19" i="11"/>
  <c r="N305" i="11"/>
  <c r="N169" i="11"/>
  <c r="M382" i="11"/>
  <c r="N370" i="11"/>
  <c r="M345" i="11"/>
  <c r="M166" i="11"/>
  <c r="N134" i="11"/>
  <c r="M355" i="11"/>
  <c r="M224" i="11"/>
  <c r="M362" i="11"/>
  <c r="N322" i="11"/>
  <c r="M374" i="11"/>
  <c r="N49" i="11"/>
  <c r="M60" i="11"/>
  <c r="M149" i="11"/>
  <c r="N239" i="11"/>
  <c r="N124" i="11"/>
  <c r="N180" i="11"/>
  <c r="M239" i="11"/>
  <c r="M24" i="11"/>
  <c r="M97" i="11"/>
  <c r="M82" i="11"/>
  <c r="N359" i="11"/>
  <c r="N315" i="11"/>
  <c r="M238" i="11"/>
  <c r="N32" i="11"/>
  <c r="M350" i="11"/>
  <c r="M212" i="11"/>
  <c r="M182" i="11"/>
  <c r="N160" i="11"/>
  <c r="M164" i="11"/>
  <c r="M213" i="11"/>
  <c r="M211" i="11"/>
  <c r="M375" i="11"/>
  <c r="N89" i="11"/>
  <c r="N260" i="11"/>
  <c r="N67" i="11"/>
  <c r="N114" i="11"/>
  <c r="N107" i="11"/>
  <c r="M189" i="11"/>
  <c r="N350" i="11"/>
  <c r="N358" i="11"/>
  <c r="M342" i="11"/>
  <c r="N377" i="11"/>
  <c r="M306" i="11"/>
  <c r="M138" i="11"/>
  <c r="M153" i="11"/>
  <c r="N120" i="11"/>
  <c r="N15" i="11"/>
  <c r="M272" i="11"/>
  <c r="N331" i="11"/>
  <c r="N168" i="11"/>
  <c r="N132" i="11"/>
  <c r="M330" i="11"/>
  <c r="N176" i="11"/>
  <c r="M274" i="11"/>
  <c r="N269" i="11"/>
  <c r="N71" i="11"/>
  <c r="M181" i="11"/>
  <c r="N233" i="11"/>
  <c r="N265" i="11"/>
  <c r="M107" i="11"/>
  <c r="M356" i="11"/>
  <c r="N78" i="11"/>
  <c r="M363" i="11"/>
  <c r="N321" i="11"/>
  <c r="N334" i="11"/>
  <c r="N36" i="11"/>
  <c r="M297" i="11"/>
  <c r="N283" i="11"/>
  <c r="N385" i="11" l="1"/>
  <c r="N261" i="11"/>
  <c r="N41" i="11"/>
  <c r="M39" i="11"/>
  <c r="M98" i="11"/>
  <c r="N39" i="11"/>
  <c r="M38" i="11"/>
  <c r="N98" i="11"/>
  <c r="N61" i="11"/>
  <c r="N38" i="11"/>
  <c r="M61" i="11"/>
  <c r="M41" i="11"/>
  <c r="M317" i="11"/>
  <c r="N312" i="11"/>
  <c r="M309" i="11"/>
  <c r="N313" i="11"/>
  <c r="M313" i="11"/>
  <c r="N45" i="11"/>
  <c r="N316" i="11"/>
  <c r="N317" i="11"/>
  <c r="M45" i="11"/>
  <c r="M316" i="11"/>
  <c r="N309" i="11"/>
  <c r="M312" i="11"/>
  <c r="N21" i="11"/>
  <c r="N62" i="11"/>
  <c r="M62" i="11"/>
  <c r="N30" i="11"/>
  <c r="M237" i="11"/>
  <c r="N104" i="11"/>
  <c r="N365" i="11"/>
  <c r="N133" i="11"/>
  <c r="M339" i="11"/>
  <c r="N237" i="11"/>
  <c r="M365" i="11"/>
  <c r="N339" i="11"/>
  <c r="M21" i="11"/>
  <c r="M104" i="11"/>
  <c r="M30" i="11"/>
  <c r="N242" i="11"/>
  <c r="M242" i="11"/>
  <c r="M133" i="11"/>
  <c r="N163" i="11"/>
  <c r="M163" i="11"/>
  <c r="N343" i="11"/>
  <c r="N363" i="11"/>
  <c r="M240" i="11"/>
  <c r="M34" i="11"/>
  <c r="N306" i="11"/>
  <c r="M136" i="11"/>
  <c r="N271" i="11"/>
  <c r="N155" i="11"/>
  <c r="N240" i="11"/>
  <c r="M128" i="11"/>
  <c r="M360" i="11"/>
  <c r="M105" i="11"/>
  <c r="N225" i="11"/>
  <c r="M220" i="11"/>
  <c r="M247" i="11"/>
  <c r="M265" i="11"/>
  <c r="M191" i="11"/>
  <c r="M205" i="11"/>
  <c r="N325" i="11"/>
  <c r="M15" i="11"/>
  <c r="N352" i="11"/>
  <c r="N141" i="11"/>
  <c r="N27" i="11"/>
  <c r="N48" i="11"/>
  <c r="N146" i="11"/>
  <c r="N127" i="11"/>
  <c r="M346" i="11"/>
  <c r="M335" i="11"/>
  <c r="N66" i="11"/>
  <c r="N94" i="11"/>
  <c r="N382" i="11"/>
  <c r="N88" i="11"/>
  <c r="N374" i="11"/>
  <c r="N378" i="11"/>
  <c r="N245" i="11"/>
  <c r="N54" i="11"/>
  <c r="M276" i="11"/>
  <c r="M32" i="11"/>
  <c r="M143" i="11"/>
  <c r="N51" i="11"/>
  <c r="M372" i="11"/>
  <c r="N135" i="11"/>
  <c r="N302" i="11"/>
  <c r="N130" i="11"/>
  <c r="M110" i="11"/>
  <c r="N376" i="11"/>
  <c r="M172" i="11"/>
  <c r="N375" i="11"/>
  <c r="M167" i="11"/>
  <c r="N178" i="11"/>
  <c r="M234" i="11"/>
  <c r="N206" i="11"/>
  <c r="N185" i="11"/>
  <c r="N341" i="11"/>
  <c r="M112" i="11"/>
  <c r="N258" i="11"/>
  <c r="M202" i="11"/>
  <c r="M349" i="11"/>
  <c r="M368" i="11"/>
  <c r="N319" i="11"/>
  <c r="M183" i="11"/>
  <c r="N125" i="11"/>
  <c r="M277" i="11"/>
  <c r="N273" i="11"/>
  <c r="M286" i="11"/>
  <c r="M296" i="11"/>
  <c r="N252" i="11"/>
  <c r="M142" i="11"/>
  <c r="M173" i="11"/>
  <c r="N204" i="11"/>
  <c r="M58" i="11"/>
  <c r="M80" i="11"/>
  <c r="N147" i="11"/>
  <c r="N142" i="11"/>
  <c r="M31" i="11"/>
  <c r="N340" i="11"/>
  <c r="M216" i="11"/>
  <c r="N307" i="11"/>
  <c r="M152" i="11"/>
  <c r="N235" i="11"/>
  <c r="M118" i="11"/>
  <c r="M307" i="11"/>
  <c r="N170" i="11"/>
  <c r="N44" i="11"/>
  <c r="N16" i="11"/>
  <c r="N174" i="11"/>
  <c r="N162" i="11"/>
  <c r="M55" i="11"/>
  <c r="M348" i="11"/>
  <c r="N158" i="11"/>
  <c r="N355" i="11"/>
  <c r="N218" i="11"/>
  <c r="N34" i="11"/>
  <c r="N298" i="11"/>
  <c r="N348" i="11"/>
  <c r="N202" i="11"/>
  <c r="M132" i="11"/>
  <c r="N46" i="11"/>
  <c r="M59" i="11"/>
  <c r="N356" i="11"/>
  <c r="M318" i="11"/>
  <c r="N357" i="11"/>
  <c r="M251" i="11"/>
  <c r="N103" i="11"/>
  <c r="M35" i="11"/>
  <c r="M116" i="11"/>
  <c r="M221" i="11"/>
  <c r="N209" i="11"/>
  <c r="N236" i="11"/>
  <c r="M74" i="11"/>
  <c r="N154" i="11"/>
  <c r="N287" i="11"/>
  <c r="N112" i="11"/>
  <c r="N86" i="11"/>
  <c r="M165" i="11"/>
  <c r="M386" i="11"/>
  <c r="N349" i="11"/>
  <c r="M210" i="11"/>
  <c r="N275" i="11"/>
  <c r="M111" i="11"/>
  <c r="N65" i="11"/>
  <c r="M321" i="11"/>
  <c r="M44" i="11"/>
  <c r="M93" i="11"/>
  <c r="N347" i="11"/>
  <c r="M344" i="11"/>
  <c r="M230" i="11"/>
  <c r="N150" i="11"/>
  <c r="N211" i="11"/>
  <c r="M217" i="11"/>
  <c r="N177" i="11"/>
  <c r="N106" i="11"/>
  <c r="N244" i="11"/>
  <c r="N329" i="11"/>
  <c r="M279" i="11"/>
  <c r="N214" i="11"/>
  <c r="M14" i="11"/>
  <c r="N199" i="11"/>
  <c r="N43" i="11"/>
  <c r="M154" i="11"/>
  <c r="N22" i="11"/>
  <c r="N58" i="11"/>
  <c r="N157" i="11"/>
  <c r="N266" i="11"/>
  <c r="M283" i="11"/>
  <c r="N129" i="11"/>
  <c r="M384" i="11"/>
  <c r="N70" i="11"/>
  <c r="M243" i="11"/>
  <c r="M168" i="11"/>
  <c r="M285" i="11"/>
  <c r="N126" i="11"/>
  <c r="M290" i="11"/>
  <c r="N249" i="11"/>
  <c r="M249" i="11"/>
  <c r="M72" i="11"/>
  <c r="N318" i="11"/>
  <c r="M378" i="11"/>
  <c r="N97" i="11"/>
  <c r="M170" i="11"/>
  <c r="N238" i="11"/>
  <c r="N63" i="11"/>
  <c r="M270" i="11"/>
  <c r="N138" i="11"/>
  <c r="N337" i="11"/>
  <c r="M135" i="11"/>
  <c r="M248" i="11"/>
  <c r="M28" i="11"/>
  <c r="M17" i="11"/>
  <c r="N336" i="11"/>
  <c r="N167" i="11"/>
  <c r="N288" i="11"/>
  <c r="N284" i="11"/>
  <c r="M99" i="11"/>
  <c r="N351" i="11"/>
  <c r="N289" i="11"/>
  <c r="N83" i="11"/>
  <c r="M376" i="11"/>
  <c r="M46" i="11"/>
  <c r="M115" i="11"/>
  <c r="N300" i="11"/>
  <c r="M207" i="11"/>
  <c r="N251" i="11"/>
  <c r="M284" i="11"/>
  <c r="N92" i="11"/>
  <c r="M310" i="11"/>
  <c r="M67" i="11"/>
  <c r="M188" i="11"/>
  <c r="M287" i="11"/>
  <c r="M47" i="11"/>
  <c r="N282" i="11"/>
  <c r="N232" i="11"/>
  <c r="N115" i="11"/>
  <c r="M54" i="11"/>
  <c r="N323" i="11"/>
  <c r="N131" i="11"/>
  <c r="N220" i="11"/>
  <c r="M16" i="11"/>
  <c r="N73" i="11"/>
  <c r="M358" i="11"/>
  <c r="N231" i="11"/>
  <c r="N286" i="11"/>
  <c r="M63" i="11"/>
  <c r="N366" i="11"/>
  <c r="N301" i="11"/>
  <c r="M19" i="11"/>
  <c r="N200" i="11"/>
  <c r="M158" i="11"/>
  <c r="N292" i="11"/>
  <c r="M326" i="11"/>
  <c r="M255" i="11"/>
  <c r="N143" i="11"/>
  <c r="M322" i="11"/>
  <c r="N137" i="11"/>
  <c r="M20" i="11"/>
  <c r="M229" i="11"/>
  <c r="N229" i="11"/>
  <c r="M187" i="11"/>
  <c r="M123" i="11"/>
  <c r="M231" i="11"/>
  <c r="N227" i="11"/>
  <c r="N257" i="11"/>
  <c r="M282" i="11"/>
  <c r="M295" i="11"/>
  <c r="M131" i="11"/>
  <c r="M308" i="11"/>
  <c r="N80" i="11"/>
  <c r="N195" i="11"/>
  <c r="M106" i="11"/>
  <c r="N201" i="11"/>
  <c r="M36" i="11"/>
  <c r="N299" i="11"/>
  <c r="N384" i="11"/>
  <c r="N203" i="11"/>
  <c r="N373" i="11"/>
  <c r="M385" i="11"/>
  <c r="N379" i="11"/>
  <c r="N68" i="11"/>
  <c r="N117" i="11"/>
  <c r="N47" i="11"/>
  <c r="N18" i="11"/>
  <c r="M159" i="11"/>
  <c r="M200" i="11"/>
  <c r="M100" i="11"/>
  <c r="M69" i="11"/>
  <c r="N293" i="11"/>
  <c r="N188" i="11"/>
  <c r="M52" i="11"/>
  <c r="M195" i="11"/>
  <c r="M289" i="11"/>
  <c r="N196" i="11"/>
  <c r="M253" i="11"/>
  <c r="M241" i="11"/>
  <c r="N35" i="11"/>
  <c r="N85" i="11"/>
  <c r="N74" i="11"/>
  <c r="M180" i="11"/>
  <c r="M124" i="11"/>
  <c r="M174" i="11"/>
  <c r="N335" i="11"/>
  <c r="N123" i="11"/>
  <c r="N192" i="11"/>
  <c r="N31" i="11"/>
  <c r="M246" i="11"/>
  <c r="M194" i="11"/>
  <c r="M49" i="11"/>
  <c r="M94" i="11"/>
  <c r="M160" i="11"/>
  <c r="M364" i="11"/>
  <c r="M27" i="11"/>
  <c r="M29" i="11"/>
  <c r="N26" i="11"/>
  <c r="M218" i="11"/>
  <c r="N256" i="11"/>
  <c r="M258" i="11"/>
  <c r="M134" i="11"/>
  <c r="N234" i="11"/>
  <c r="M359" i="11"/>
  <c r="M179" i="11"/>
  <c r="M129" i="11"/>
  <c r="N207" i="11"/>
  <c r="M361" i="11"/>
  <c r="M78" i="11"/>
  <c r="N108" i="11"/>
  <c r="N25" i="11"/>
  <c r="N122" i="11"/>
  <c r="N247" i="11"/>
  <c r="M267" i="11"/>
  <c r="M125" i="11"/>
  <c r="M380" i="11"/>
  <c r="N109" i="11"/>
  <c r="M148" i="11"/>
  <c r="N361" i="11"/>
  <c r="M261" i="11"/>
  <c r="M328" i="11"/>
  <c r="N285" i="11"/>
  <c r="N183" i="11"/>
  <c r="N136" i="11"/>
  <c r="M329" i="11"/>
  <c r="N381" i="11"/>
  <c r="M288" i="11"/>
  <c r="N255" i="11"/>
  <c r="N119" i="11"/>
  <c r="M196" i="11"/>
  <c r="M126" i="11"/>
  <c r="M219" i="11"/>
  <c r="N241" i="11"/>
  <c r="N279" i="11"/>
  <c r="M147" i="11"/>
  <c r="N173" i="11"/>
  <c r="N297" i="11"/>
  <c r="M351" i="11"/>
  <c r="M298" i="11"/>
  <c r="M119" i="11"/>
  <c r="N164" i="11"/>
  <c r="M256" i="11"/>
  <c r="M176" i="11"/>
  <c r="N243" i="11"/>
  <c r="M245" i="11"/>
  <c r="N72" i="11"/>
  <c r="M343" i="11"/>
  <c r="M257" i="11"/>
  <c r="M236" i="11"/>
  <c r="M226" i="11"/>
  <c r="M347" i="11"/>
  <c r="N230" i="11"/>
  <c r="M341" i="11"/>
  <c r="N194" i="11"/>
  <c r="M26" i="11"/>
  <c r="M25" i="11"/>
  <c r="N93" i="11"/>
  <c r="N294" i="11"/>
  <c r="M169" i="11"/>
  <c r="M278" i="11"/>
  <c r="N250" i="11"/>
  <c r="M332" i="11"/>
  <c r="M199" i="11"/>
  <c r="N224" i="11"/>
  <c r="N328" i="11"/>
  <c r="N191" i="11"/>
  <c r="N151" i="11"/>
  <c r="M232" i="11"/>
  <c r="M254" i="11"/>
  <c r="M304" i="11"/>
  <c r="N253" i="11"/>
  <c r="N14" i="11"/>
  <c r="N326" i="11"/>
  <c r="M291" i="11"/>
  <c r="N193" i="11"/>
  <c r="N353" i="11"/>
  <c r="N139" i="11"/>
  <c r="N310" i="11"/>
  <c r="M323" i="11"/>
  <c r="N198" i="11"/>
  <c r="N159" i="11"/>
  <c r="M175" i="11"/>
  <c r="N276" i="11"/>
  <c r="M260" i="11"/>
  <c r="M209" i="11"/>
  <c r="N221" i="11"/>
  <c r="N219" i="11"/>
  <c r="N217" i="11"/>
  <c r="M244" i="11"/>
  <c r="N303" i="11"/>
  <c r="M40" i="11"/>
  <c r="N362" i="11"/>
  <c r="N190" i="11"/>
  <c r="N332" i="11"/>
  <c r="N148" i="11"/>
  <c r="M388" i="11"/>
  <c r="M273" i="11"/>
  <c r="N304" i="11"/>
  <c r="N197" i="11"/>
  <c r="M18" i="11"/>
  <c r="M204" i="11"/>
  <c r="N386" i="11"/>
  <c r="N60" i="11"/>
  <c r="N187" i="11"/>
  <c r="N84" i="11"/>
  <c r="N324" i="11"/>
  <c r="M197" i="11"/>
  <c r="M50" i="11"/>
  <c r="N342" i="11"/>
  <c r="M367" i="11"/>
  <c r="M333" i="11"/>
  <c r="N52" i="11"/>
  <c r="N145" i="11"/>
  <c r="M305" i="11"/>
  <c r="N37" i="11"/>
  <c r="M192" i="11"/>
  <c r="N308" i="11"/>
  <c r="M150" i="11"/>
  <c r="M262" i="11"/>
  <c r="N87" i="11"/>
  <c r="M171" i="11"/>
  <c r="N267" i="11"/>
  <c r="M177" i="11"/>
  <c r="N280" i="11"/>
  <c r="N118" i="11"/>
  <c r="N102" i="11"/>
  <c r="N76" i="11"/>
  <c r="M299" i="11"/>
  <c r="M120" i="11"/>
  <c r="M91" i="11"/>
  <c r="N210" i="11"/>
  <c r="M315" i="11"/>
  <c r="M90" i="11"/>
  <c r="N116" i="11"/>
  <c r="N215" i="11"/>
  <c r="M51" i="11"/>
  <c r="M66" i="11"/>
  <c r="M201" i="11"/>
  <c r="M373" i="11"/>
  <c r="N368" i="11"/>
  <c r="N149" i="11"/>
  <c r="M121" i="11"/>
  <c r="N24" i="11"/>
  <c r="N165" i="11"/>
  <c r="M92" i="11"/>
  <c r="M214" i="11"/>
  <c r="M225" i="11"/>
  <c r="M141" i="11"/>
  <c r="N208" i="11"/>
  <c r="M65" i="11"/>
  <c r="M383" i="11"/>
  <c r="M87" i="11"/>
  <c r="N20" i="11"/>
  <c r="N371" i="11"/>
  <c r="M151" i="11"/>
  <c r="N295" i="11"/>
  <c r="N64" i="11"/>
  <c r="N212" i="11"/>
  <c r="M208" i="11"/>
  <c r="N338" i="11"/>
  <c r="M75" i="11"/>
  <c r="M303" i="11"/>
  <c r="M70" i="11"/>
  <c r="M33" i="11"/>
  <c r="N259" i="11"/>
  <c r="N311" i="11"/>
  <c r="N387" i="11"/>
  <c r="M381" i="11"/>
  <c r="M206" i="11"/>
  <c r="N264" i="11"/>
  <c r="N213" i="11"/>
  <c r="M275" i="11"/>
  <c r="N175" i="11"/>
  <c r="N274" i="11"/>
  <c r="M130" i="11"/>
  <c r="N272" i="11"/>
  <c r="N314" i="11"/>
  <c r="N364" i="11"/>
  <c r="N205" i="11"/>
  <c r="N360" i="11"/>
  <c r="M139" i="11"/>
  <c r="M43" i="11"/>
  <c r="N296" i="11"/>
  <c r="N380" i="11"/>
  <c r="M127" i="11"/>
  <c r="M23" i="11"/>
  <c r="M144" i="11"/>
  <c r="M85" i="11"/>
  <c r="M86" i="11"/>
  <c r="N171" i="11"/>
  <c r="M76" i="11"/>
  <c r="N172" i="11"/>
  <c r="M301" i="11"/>
  <c r="N330" i="11"/>
  <c r="N216" i="11"/>
  <c r="N59" i="11"/>
  <c r="N277" i="11"/>
  <c r="N345" i="11"/>
  <c r="N262" i="11"/>
  <c r="N144" i="11"/>
  <c r="N50" i="11"/>
  <c r="N140" i="11"/>
  <c r="N75" i="11"/>
  <c r="N113" i="11"/>
  <c r="M259" i="11"/>
  <c r="M77" i="11"/>
  <c r="N346" i="11"/>
  <c r="M319" i="11"/>
  <c r="M161" i="11"/>
  <c r="N290" i="11"/>
  <c r="M137" i="11"/>
  <c r="N161" i="11"/>
  <c r="M68" i="11"/>
  <c r="M155" i="11"/>
  <c r="N56" i="11"/>
  <c r="M117" i="11"/>
  <c r="N53" i="11"/>
  <c r="N42" i="11"/>
  <c r="N17" i="11"/>
  <c r="M370" i="11"/>
  <c r="N222" i="11"/>
  <c r="M235" i="11"/>
  <c r="N82" i="11"/>
  <c r="M84" i="11"/>
  <c r="M228" i="11"/>
  <c r="M336" i="11"/>
  <c r="N291" i="11"/>
  <c r="M215" i="11"/>
  <c r="M338" i="11"/>
  <c r="N55" i="11"/>
  <c r="N128" i="11"/>
  <c r="N100" i="11"/>
  <c r="M354" i="11"/>
  <c r="M53" i="11"/>
  <c r="M300" i="11"/>
  <c r="N105" i="11"/>
  <c r="M233" i="11"/>
  <c r="M96" i="11"/>
  <c r="N354" i="11"/>
  <c r="N40" i="11"/>
  <c r="M162" i="11"/>
  <c r="N101" i="11"/>
  <c r="N268" i="11"/>
  <c r="N248" i="11"/>
  <c r="M22" i="11"/>
  <c r="N152" i="11"/>
  <c r="M73" i="11"/>
  <c r="M185" i="11"/>
  <c r="M263" i="11"/>
  <c r="N372" i="11"/>
  <c r="M268" i="11"/>
  <c r="N270" i="11"/>
  <c r="M79" i="11"/>
  <c r="M292" i="11"/>
  <c r="N90" i="11"/>
  <c r="M302" i="11"/>
  <c r="M190" i="11"/>
  <c r="N99" i="11"/>
  <c r="M156" i="11"/>
  <c r="N121" i="11"/>
  <c r="N367" i="11"/>
  <c r="N156" i="11"/>
  <c r="M64" i="11"/>
  <c r="M145" i="11"/>
  <c r="M37" i="11"/>
  <c r="N369" i="11"/>
  <c r="M83" i="11"/>
  <c r="M193" i="11"/>
  <c r="N184" i="11"/>
  <c r="N166" i="11"/>
  <c r="N153" i="11"/>
  <c r="M369" i="11"/>
  <c r="N179" i="11"/>
  <c r="M178" i="11"/>
  <c r="M48" i="11"/>
  <c r="M227" i="11"/>
  <c r="M71" i="11"/>
  <c r="M371" i="11"/>
  <c r="M281" i="11"/>
  <c r="M264" i="11"/>
  <c r="M140" i="11"/>
  <c r="M280" i="11"/>
  <c r="N111" i="11"/>
  <c r="N228" i="11"/>
  <c r="M334" i="11"/>
  <c r="M325" i="11"/>
  <c r="M331" i="11"/>
  <c r="M269" i="11"/>
  <c r="N96" i="11"/>
  <c r="N281" i="11"/>
  <c r="M271" i="11"/>
  <c r="N246" i="11"/>
  <c r="M186" i="11"/>
  <c r="M324" i="11"/>
  <c r="M8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13" authorId="0" shapeId="0" xr:uid="{00000000-0006-0000-0300-000001000000}">
      <text>
        <r>
          <rPr>
            <b/>
            <sz val="9"/>
            <color rgb="FF000000"/>
            <rFont val="Tahoma"/>
            <family val="2"/>
          </rPr>
          <t>USUARIO:</t>
        </r>
        <r>
          <rPr>
            <sz val="9"/>
            <color rgb="FF000000"/>
            <rFont val="Tahoma"/>
            <family val="2"/>
          </rPr>
          <t xml:space="preserve">
</t>
        </r>
        <r>
          <rPr>
            <sz val="9"/>
            <color rgb="FF000000"/>
            <rFont val="Tahoma"/>
            <family val="2"/>
          </rPr>
          <t>Registre el número de proponentes que participaron en el proceso de selección, cuando la modalidad sea Licitación Pública, Selección Abreviada o Concurso de Méritos</t>
        </r>
      </text>
    </comment>
    <comment ref="R13" authorId="0" shapeId="0" xr:uid="{00000000-0006-0000-0300-000002000000}">
      <text>
        <r>
          <rPr>
            <sz val="9"/>
            <color rgb="FF000000"/>
            <rFont val="Tahoma"/>
            <family val="2"/>
          </rPr>
          <t xml:space="preserve">en mayúscula sostenida, sin tildes ni caracteres especiales
</t>
        </r>
      </text>
    </comment>
    <comment ref="S13" authorId="0" shapeId="0" xr:uid="{00000000-0006-0000-0300-000003000000}">
      <text>
        <r>
          <rPr>
            <sz val="9"/>
            <color rgb="FF000000"/>
            <rFont val="Tahoma"/>
            <family val="2"/>
          </rPr>
          <t xml:space="preserve">Si la naturaleza jurídica es Consorcio o Unión Temporal debe diligenciar las columnas S y T
</t>
        </r>
      </text>
    </comment>
    <comment ref="U13" authorId="0" shapeId="0" xr:uid="{00000000-0006-0000-0300-000004000000}">
      <text>
        <r>
          <rPr>
            <sz val="9"/>
            <color rgb="FF000000"/>
            <rFont val="Tahoma"/>
            <family val="2"/>
          </rPr>
          <t xml:space="preserve">en mayúscula sostenida, sin tildes ni caracteres especiales. En filas independientes
</t>
        </r>
      </text>
    </comment>
  </commentList>
</comments>
</file>

<file path=xl/sharedStrings.xml><?xml version="1.0" encoding="utf-8"?>
<sst xmlns="http://schemas.openxmlformats.org/spreadsheetml/2006/main" count="6311" uniqueCount="1973">
  <si>
    <t>1- INFORMACION GENERAL</t>
  </si>
  <si>
    <t>2- INFORMACION FINANCIERA</t>
  </si>
  <si>
    <t xml:space="preserve">3 - PLAZOS </t>
  </si>
  <si>
    <t>Número Contrato</t>
  </si>
  <si>
    <t>Año</t>
  </si>
  <si>
    <t xml:space="preserve">Tipo de contrato </t>
  </si>
  <si>
    <t>Modalidad de Selección</t>
  </si>
  <si>
    <t>Procedimiento o causal</t>
  </si>
  <si>
    <t>Objeto</t>
  </si>
  <si>
    <t xml:space="preserve">Afectación </t>
  </si>
  <si>
    <t>Número Programa</t>
  </si>
  <si>
    <t>Equivalencia número de programa</t>
  </si>
  <si>
    <t>Número Proyecto</t>
  </si>
  <si>
    <t>Valor Inicial del contrato</t>
  </si>
  <si>
    <t>Valor total reducciones (En valor negativo)</t>
  </si>
  <si>
    <t>Número de adiciones</t>
  </si>
  <si>
    <t xml:space="preserve">Valor total de adiciones </t>
  </si>
  <si>
    <t xml:space="preserve">Valor Final </t>
  </si>
  <si>
    <t>Fecha de suscripción (DD/MM/AAAA)</t>
  </si>
  <si>
    <t>Fecha de inicio (DD/MM/AAAA)</t>
  </si>
  <si>
    <t>Fecha de terminación (DD/MM/AAAA)</t>
  </si>
  <si>
    <t>Plazo en días</t>
  </si>
  <si>
    <t>Prorroga en días</t>
  </si>
  <si>
    <t>Celebrado o por iniciar</t>
  </si>
  <si>
    <t>En Ejecución</t>
  </si>
  <si>
    <t>Terminado</t>
  </si>
  <si>
    <t>Liquidado</t>
  </si>
  <si>
    <t>% Avance y/o Cumplimiento</t>
  </si>
  <si>
    <t>Seguros</t>
  </si>
  <si>
    <t>Contratación directa</t>
  </si>
  <si>
    <t>9. Nombre de quien diligencia el formato</t>
  </si>
  <si>
    <t>Cargo</t>
  </si>
  <si>
    <t>Dependencia</t>
  </si>
  <si>
    <t>Teléfono</t>
  </si>
  <si>
    <t>Correo Electrónico</t>
  </si>
  <si>
    <t>2. Sector</t>
  </si>
  <si>
    <t>ENCABEZADO DEL FORMATO</t>
  </si>
  <si>
    <t>Entidad</t>
  </si>
  <si>
    <t>Indique el nombre completo de la Entidad.</t>
  </si>
  <si>
    <t>Sector</t>
  </si>
  <si>
    <t>Presupuesto Disponible Inversión Directa</t>
  </si>
  <si>
    <t>Presupuesto Disponible Funcionamiento</t>
  </si>
  <si>
    <t>Presupuesto Disponible Operación</t>
  </si>
  <si>
    <t>1- INFORMACIÓN GENERAL</t>
  </si>
  <si>
    <t>Número de Contrato</t>
  </si>
  <si>
    <t>Número de proceso en el SECOP</t>
  </si>
  <si>
    <t>Tipo de Contrato</t>
  </si>
  <si>
    <t xml:space="preserve">Obra </t>
  </si>
  <si>
    <t>Consultoría</t>
  </si>
  <si>
    <t>Interventoría</t>
  </si>
  <si>
    <t>Contrato de Prestación de servicios</t>
  </si>
  <si>
    <t>Contrato de Prestación de servicios profesionales y de apoyo a la gestión</t>
  </si>
  <si>
    <t>Compraventa de bienes muebles</t>
  </si>
  <si>
    <t>Compraventa de bienes inmuebles</t>
  </si>
  <si>
    <t>Arrendamiento de bienes muebles</t>
  </si>
  <si>
    <t>Arrendamiento de bienes inmuebles</t>
  </si>
  <si>
    <t>Suministro</t>
  </si>
  <si>
    <t>El suministro es el contrato por el cual una parte se obliga, a cambio de una contraprestación, a cumplir en favor de otra, en forma independiente, prestaciones periódicas o continuadas de cosas o servicios. Artículo 968, Código de Comercio</t>
  </si>
  <si>
    <t>Empréstitos</t>
  </si>
  <si>
    <t>Fiducia mercantil o encargo fiduciario</t>
  </si>
  <si>
    <t>Concesión</t>
  </si>
  <si>
    <t>Convenios de cooperación</t>
  </si>
  <si>
    <t>Convenios/Contratos interadministrativos</t>
  </si>
  <si>
    <t>Convenios de Apoyo y/o Convenios de Asociación</t>
  </si>
  <si>
    <t>Asociaciones Público Privadas</t>
  </si>
  <si>
    <t>Otros</t>
  </si>
  <si>
    <t>Número de Identificación del contratista</t>
  </si>
  <si>
    <t>Nombre del Contratista</t>
  </si>
  <si>
    <t>2- INFORMACIÓN FINANCIERA</t>
  </si>
  <si>
    <t xml:space="preserve">Valor Inicial </t>
  </si>
  <si>
    <t xml:space="preserve">Número de adiciones </t>
  </si>
  <si>
    <t>Valor total de adiciones</t>
  </si>
  <si>
    <t>Valor Final</t>
  </si>
  <si>
    <t>Giros</t>
  </si>
  <si>
    <t>3- PLAZOS</t>
  </si>
  <si>
    <t>Fecha de inicio</t>
  </si>
  <si>
    <t>Fecha de terminación</t>
  </si>
  <si>
    <t>Prórroga en días</t>
  </si>
  <si>
    <t>Estado</t>
  </si>
  <si>
    <t>% Avance y/o cumplimiento</t>
  </si>
  <si>
    <t>Tipo</t>
  </si>
  <si>
    <t>afectacion</t>
  </si>
  <si>
    <t>Obra pública</t>
  </si>
  <si>
    <t>Concurso de méritos</t>
  </si>
  <si>
    <t>Funcionamiento</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</si>
  <si>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</si>
  <si>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</si>
  <si>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</si>
  <si>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</si>
  <si>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</si>
  <si>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</si>
  <si>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</si>
  <si>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</si>
  <si>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</si>
  <si>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</si>
  <si>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</si>
  <si>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</si>
  <si>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</si>
  <si>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</si>
  <si>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</si>
  <si>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</si>
  <si>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</si>
  <si>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</si>
  <si>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</si>
  <si>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</si>
  <si>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</si>
  <si>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Otros gastos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</si>
  <si>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</si>
  <si>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</si>
  <si>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</si>
  <si>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</si>
  <si>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</si>
  <si>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</si>
  <si>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</si>
  <si>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</si>
  <si>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No aplica</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</si>
  <si>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</si>
  <si>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</si>
  <si>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</si>
  <si>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</si>
  <si>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</si>
  <si>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</si>
  <si>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</si>
  <si>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</si>
  <si>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</si>
  <si>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</si>
  <si>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</si>
  <si>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</si>
  <si>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</si>
  <si>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</si>
  <si>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</si>
  <si>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</si>
  <si>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</si>
  <si>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</si>
  <si>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</si>
  <si>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</si>
  <si>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</si>
  <si>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</si>
  <si>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</si>
  <si>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</si>
  <si>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</si>
  <si>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</si>
  <si>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</si>
  <si>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</si>
  <si>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</si>
  <si>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</si>
  <si>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</si>
  <si>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</si>
  <si>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</si>
  <si>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</si>
  <si>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</si>
  <si>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</si>
  <si>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</si>
  <si>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</si>
  <si>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</si>
  <si>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</si>
  <si>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</si>
  <si>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</si>
  <si>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</si>
  <si>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</si>
  <si>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</si>
  <si>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</si>
  <si>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</si>
  <si>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</si>
  <si>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</si>
  <si>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</si>
  <si>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</si>
  <si>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</si>
  <si>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Afectación</t>
  </si>
  <si>
    <t>Indique el nombre completo, cargo, número de teléfono con extensión y correo electrónico del profesional que diligencia el formato y que posteriormente realizará los ajustes y aclaraciones a que haya lugar por solicitud de la Veeduría Distrital.</t>
  </si>
  <si>
    <t>8. Presupuesto Comprometido Operación mediante contratos</t>
  </si>
  <si>
    <t xml:space="preserve">Presupuesto Comprometido de Inversión Directa </t>
  </si>
  <si>
    <t xml:space="preserve">Presupuesto Comprometido funcionamiento </t>
  </si>
  <si>
    <t>Presupuesto Comprometido operación mediante contratos</t>
  </si>
  <si>
    <t>SECTOR</t>
  </si>
  <si>
    <t>Planeación</t>
  </si>
  <si>
    <t>Desarrollo Económico, Industria y Turismo</t>
  </si>
  <si>
    <t>Educación</t>
  </si>
  <si>
    <t>Salud</t>
  </si>
  <si>
    <t>Integración Social</t>
  </si>
  <si>
    <t>Cultura, Recreación y Deporte</t>
  </si>
  <si>
    <t>Ambiente</t>
  </si>
  <si>
    <t>Movilidad</t>
  </si>
  <si>
    <t>Hábitat</t>
  </si>
  <si>
    <t>Mujeres</t>
  </si>
  <si>
    <t>Seguridad, Convivencia y Justicia</t>
  </si>
  <si>
    <t>Gestión Juridíca</t>
  </si>
  <si>
    <t>descentralizado territorialmente</t>
  </si>
  <si>
    <t>Gestión Pública</t>
  </si>
  <si>
    <t>Gobierno</t>
  </si>
  <si>
    <t>Hacienda</t>
  </si>
  <si>
    <t>16 - AL</t>
  </si>
  <si>
    <t>1. Entidad</t>
  </si>
  <si>
    <t>Número de prórrogas</t>
  </si>
  <si>
    <t>Pilar /Eje / propósito</t>
  </si>
  <si>
    <t>Sistema Distrital de Cuidado</t>
  </si>
  <si>
    <t>Subsidios y transferencias para la equidad</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</si>
  <si>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</si>
  <si>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</si>
  <si>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</si>
  <si>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</si>
  <si>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</si>
  <si>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</si>
  <si>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</si>
  <si>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</si>
  <si>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</si>
  <si>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</si>
  <si>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</si>
  <si>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</si>
  <si>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</si>
  <si>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</si>
  <si>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</si>
  <si>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</si>
  <si>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</si>
  <si>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</si>
  <si>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</si>
  <si>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</si>
  <si>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Cambio cultural para la gestión de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</si>
  <si>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</si>
  <si>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</si>
  <si>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</si>
  <si>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</si>
  <si>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</si>
  <si>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</si>
  <si>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</si>
  <si>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</si>
  <si>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</si>
  <si>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</si>
  <si>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</si>
  <si>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</si>
  <si>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</si>
  <si>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</si>
  <si>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</si>
  <si>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</si>
  <si>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</si>
  <si>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</si>
  <si>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</si>
  <si>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</si>
  <si>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</si>
  <si>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Propósito 1: Hacer un nuevo contrato social para incrementar la inclusión social, productiva y política</t>
  </si>
  <si>
    <t>Propósito 3: Inspirar confianza y legitimidad para vivir sin miedo y ser epicentro de cultura ciudadana, paz y reconciliación</t>
  </si>
  <si>
    <t>Propósito 4: Hacer de Bogotá Región un modelo de movilidad multimodal, incluyente y sostenible</t>
  </si>
  <si>
    <t>Movilidad segura, sostenible y accesible</t>
  </si>
  <si>
    <t>Red de metros</t>
  </si>
  <si>
    <t>Propósito 5: Construir Bogotá - Región con gobierno abierto, transparente y ciudadanía consciente</t>
  </si>
  <si>
    <t>Gobierno Abierto</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</si>
  <si>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</si>
  <si>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</si>
  <si>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</si>
  <si>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</si>
  <si>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</si>
  <si>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</si>
  <si>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4. CESION</t>
  </si>
  <si>
    <t>Nombre cesionario</t>
  </si>
  <si>
    <t>Fecha cesión</t>
  </si>
  <si>
    <t>Valor cesión</t>
  </si>
  <si>
    <t>Fecha cesión
(DD/MM/AAAA)</t>
  </si>
  <si>
    <t>Número  de Identificación del cesionario
(NIT con digito de verificación)</t>
  </si>
  <si>
    <t>Número de proceso contractual 
SECOP</t>
  </si>
  <si>
    <t>Seleccione el sector al cual pertenece la Entidad.</t>
  </si>
  <si>
    <t>4- CESIÓN</t>
  </si>
  <si>
    <t>5- PORCENTAJE DE AVANCE Y/O CUMPLIMIENTO</t>
  </si>
  <si>
    <t>No. Programa</t>
  </si>
  <si>
    <t>SECOP I</t>
  </si>
  <si>
    <t>SECOP II</t>
  </si>
  <si>
    <t>Valor total reducciones 
(En valor negativo)</t>
  </si>
  <si>
    <t>Propósito 2 : Cambiar Nuestros Hábitos de Vida para Reverdecer a Bogotá y Adaptarnos y Mitigar la Crisis Climática</t>
  </si>
  <si>
    <t>Bogotá Mejor para Todos</t>
  </si>
  <si>
    <t>Un Nuevo Contrato Social y Ambiental para la Bogotá del Siglo XXI</t>
  </si>
  <si>
    <t>7. Presupuesto Disponible Operación (Régimen Privado)</t>
  </si>
  <si>
    <t>Plan de Desarrollo Distrital</t>
  </si>
  <si>
    <t>Planes de Desarrollo Distrital</t>
  </si>
  <si>
    <t>Programa</t>
  </si>
  <si>
    <t>PDD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</si>
  <si>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</si>
  <si>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</si>
  <si>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</si>
  <si>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</si>
  <si>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</si>
  <si>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</si>
  <si>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</si>
  <si>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</si>
  <si>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</si>
  <si>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</si>
  <si>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</si>
  <si>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</si>
  <si>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</si>
  <si>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</si>
  <si>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</si>
  <si>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</si>
  <si>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</si>
  <si>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</si>
  <si>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</si>
  <si>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</si>
  <si>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</si>
  <si>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</si>
  <si>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</si>
  <si>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</si>
  <si>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</si>
  <si>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</si>
  <si>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</si>
  <si>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</si>
  <si>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</si>
  <si>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</si>
  <si>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</si>
  <si>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</si>
  <si>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</si>
  <si>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</si>
  <si>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</si>
  <si>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</si>
  <si>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</si>
  <si>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</si>
  <si>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</si>
  <si>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</si>
  <si>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</si>
  <si>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</si>
  <si>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</si>
  <si>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</si>
  <si>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</si>
  <si>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</si>
  <si>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</si>
  <si>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</si>
  <si>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</si>
  <si>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</si>
  <si>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</si>
  <si>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</si>
  <si>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</si>
  <si>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</si>
  <si>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</si>
  <si>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</si>
  <si>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</si>
  <si>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Acuerdo 761 2020</t>
  </si>
  <si>
    <t>Pag. 51</t>
  </si>
  <si>
    <t>Bogotá rural</t>
  </si>
  <si>
    <t>Bogotá región emprendedora e innovadora</t>
  </si>
  <si>
    <t>Bogotá región productiva y competitiva</t>
  </si>
  <si>
    <t>Bogotá - región, el mejor destino para visitar</t>
  </si>
  <si>
    <t>Número modificaciones</t>
  </si>
  <si>
    <t>Última fecha de modificación
D/M/A</t>
  </si>
  <si>
    <t>Fecha Primera Publicación
D/M/A</t>
  </si>
  <si>
    <t>Presupuesto Total PAA</t>
  </si>
  <si>
    <t>Número contacto y correo electrónico</t>
  </si>
  <si>
    <t>Responsable diligenciamiento</t>
  </si>
  <si>
    <t>PLAN ANUAL DE ADQUISIONES</t>
  </si>
  <si>
    <t>Valor Total</t>
  </si>
  <si>
    <t>Número Contratos</t>
  </si>
  <si>
    <t>Contratos realizados mediante la tipología de contratos de prestación de servicios profesionales y de apoyo a la gestión</t>
  </si>
  <si>
    <t>Modalidad</t>
  </si>
  <si>
    <t>Vigencia</t>
  </si>
  <si>
    <t>Número de Adiciones</t>
  </si>
  <si>
    <t>Número Contratos Adicionados</t>
  </si>
  <si>
    <t>Contratos suscritos con personas naturales</t>
  </si>
  <si>
    <t>Adiciones</t>
  </si>
  <si>
    <t>Contratos Suscritos</t>
  </si>
  <si>
    <t>Naturaleza Jurídica</t>
  </si>
  <si>
    <t>Información General</t>
  </si>
  <si>
    <t xml:space="preserve">GESTIÓN CONTRACTUAL </t>
  </si>
  <si>
    <t>5- ESTADO A 31 DE DICIEMBRE DE 2021</t>
  </si>
  <si>
    <t>% Participación</t>
  </si>
  <si>
    <t>Nombre del Integrante del Consorcio o U.T.</t>
  </si>
  <si>
    <t>Número de proponentes</t>
  </si>
  <si>
    <t>Link proceso SECOP</t>
  </si>
  <si>
    <t>Persona Natural</t>
  </si>
  <si>
    <t>Persona Jurídica</t>
  </si>
  <si>
    <t>Unión Temporal</t>
  </si>
  <si>
    <t>Consorcio</t>
  </si>
  <si>
    <t>5. ESTADO</t>
  </si>
  <si>
    <t>6. %  Avance y/o cumplimiento</t>
  </si>
  <si>
    <t>Número  de Identificación del cesionario
(NIT sin digito de verificación)</t>
  </si>
  <si>
    <t>VEEDURIA DISTRITAL - INFORMACIÓN GESTION CONTRACTUAL</t>
  </si>
  <si>
    <t>Número  de Identificación de los integrantes del Consorcio o U.T.
(NIT sin digito de verificación)</t>
  </si>
  <si>
    <t>Corresponden a aquellos de naturaleza intelectual diferentes a los de consultoría que se derivan del cumplimiento de las funciones de la entidad estatal; así como los relacionados con actividades operativas, logísticas, o asistenciales. Art. 2.2.1.2.1.4.9. del Decreto 1082 de 2015</t>
  </si>
  <si>
    <t>Es un contrato que tiene por objeto, conceder el uso y goce de un bien inmueble a cambio de un precio determinado. Artículo 2.2.1.2.1.4.11 del Decreto 1082 de 2015</t>
  </si>
  <si>
    <t>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t>
  </si>
  <si>
    <t>Fecha de suscripción</t>
  </si>
  <si>
    <t>INSTRUCTIVO FORMATO</t>
  </si>
  <si>
    <t>Si requiere insertar una o varias filas realícelo después de la fila A14 para que tomen el formato de las filas anteriores.</t>
  </si>
  <si>
    <t>Nombre de quien diligencia el formato</t>
  </si>
  <si>
    <t>Proponentes (que se presentaron a los proceso de selección)</t>
  </si>
  <si>
    <t>3. Presupuesto Disponible Inversión Directa PREDIS (BOGDATA)</t>
  </si>
  <si>
    <t>4. Presupuesto Comprometido de Inversión Directa según PREDIS (BOGDATA)</t>
  </si>
  <si>
    <t>5. Presupuesto Disponible Funcionamiento PREDIS (BOGDATA)</t>
  </si>
  <si>
    <t>6. Presupuesto Comprometido Funcionamiento según PREDIS (BOGDATA)</t>
  </si>
  <si>
    <t>% Participación (indicar solo el numero del porcentaje, sin caracteres especiales)</t>
  </si>
  <si>
    <t>Número  de Identificación del contratista
(Cédula o NIT sin puntos, comas ni caracteres especiales y sin digito de verificación)</t>
  </si>
  <si>
    <t>Número  de Identificación del integrante del Consorcio o U.T.
(Cédula o NIT sin puntos, comas ni caracteres especiales y sin digito de verificación)</t>
  </si>
  <si>
    <t>Nombre del Integrante del Consorcio o U.T. y Tipo societario
 (Según el caso: nombres y apellidos o razón social y tipo societario)</t>
  </si>
  <si>
    <t>Número Contratos y/o adiciones</t>
  </si>
  <si>
    <t>La información consolidada que registra en esta hoja debe coincidir con la información que reporta en las hojas 1 "INFORMACION ACUMULADA" y 2 "INFORMACION II CUATRIMESTRE". En relación con las adiciones a contratos de años anteriores con cargo al periodo a reportar deben registrarse en filas independientes en los numerales 1 (información general, naturaleza jurídica) y 2 (modalidad). Ej. vigencia =2019; No. Contratos Adicionados:3; Número de adiciones: 4</t>
  </si>
  <si>
    <t>Naturaleza jurídica del contratista</t>
  </si>
  <si>
    <t>Contratos suscritos con personas jurídicas</t>
  </si>
  <si>
    <t>Contratos suscritos con uniones temporales</t>
  </si>
  <si>
    <t>Contratos suscritos con consorcios</t>
  </si>
  <si>
    <r>
      <rPr>
        <b/>
        <sz val="12"/>
        <color theme="1"/>
        <rFont val="Times New Roman"/>
        <family val="1"/>
      </rPr>
      <t>3.</t>
    </r>
    <r>
      <rPr>
        <sz val="12"/>
        <color theme="1"/>
        <rFont val="Times New Roman"/>
        <family val="1"/>
      </rPr>
      <t xml:space="preserve"> Detalle cada uno de los procesos de selección adelantados en el cuatrimestre por la entidad de acuerdo a cada modalidad de selección (</t>
    </r>
    <r>
      <rPr>
        <i/>
        <sz val="12"/>
        <color theme="1"/>
        <rFont val="Times New Roman"/>
        <family val="1"/>
      </rPr>
      <t>licitación pública</t>
    </r>
    <r>
      <rPr>
        <sz val="12"/>
        <color theme="1"/>
        <rFont val="Times New Roman"/>
        <family val="1"/>
      </rPr>
      <t xml:space="preserve">, </t>
    </r>
    <r>
      <rPr>
        <i/>
        <sz val="12"/>
        <color theme="1"/>
        <rFont val="Times New Roman"/>
        <family val="1"/>
      </rPr>
      <t xml:space="preserve">selección abreviada </t>
    </r>
    <r>
      <rPr>
        <sz val="12"/>
        <color theme="1"/>
        <rFont val="Times New Roman"/>
        <family val="1"/>
      </rPr>
      <t xml:space="preserve">o </t>
    </r>
    <r>
      <rPr>
        <i/>
        <sz val="12"/>
        <color theme="1"/>
        <rFont val="Times New Roman"/>
        <family val="1"/>
      </rPr>
      <t>concurso de méritos</t>
    </r>
    <r>
      <rPr>
        <sz val="12"/>
        <color theme="1"/>
        <rFont val="Times New Roman"/>
        <family val="1"/>
      </rPr>
      <t>), y diligencie el número de proponentes que se presentaron en cada uno de ellos</t>
    </r>
  </si>
  <si>
    <t>Número del proceso contractual en SECOP</t>
  </si>
  <si>
    <t>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t>
  </si>
  <si>
    <t>Aquellos que celebran las entidades estatales, referidos a los estudios necesarios para la ejecución de proyectos de inversión, de diagnósticos, prefactibilidad o factibilidad para programas o proyectos específicos, así como  las asesorías técnicas de coordinación, control y supervisión. Numeral 2 del artículo 32 de la Ley 80 de 1993</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</si>
  <si>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</si>
  <si>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</si>
  <si>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Son contratos de prestación de servicios los que celebren las entidades estatales para desarrollar actividades relacionadas con la administración o funcionamiento de la entidad. Numeral 3 del artículo 32 de la Ley 80 de 1993</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</si>
  <si>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</si>
  <si>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</si>
  <si>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Es un contrato que tiene por objeto, conceder el uso y goce de un bien mueble a cambio de un precio determinado. Artículo 1974, Código Civil</t>
  </si>
  <si>
    <t>Son contratos de empréstito los que tienen por objeto proveer a la entidad estatal contratante de recursos en moneda nacional o extranjera con plazo para su pago. Artículo 7, Decreto 2681 de 1993</t>
  </si>
  <si>
    <t>Son contratos que tienen por objeto la administración o el manejo de los recursos vinculados a los contratos que tales entidades celebren. Numeral 5 del artículo 32 de la Ley 80 de 1993</t>
  </si>
  <si>
    <t>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</si>
  <si>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 de 2007</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</si>
  <si>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negociales. Artículo 95 de la Ley 489 de 1998</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</si>
  <si>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</si>
  <si>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Los contratos con personas naturales o jurídicas que se celebran en desarrollo de lo dispuesto en la Ley 1508 de 2012</t>
  </si>
  <si>
    <t>Los demás tipos de contratos que no se encuentren definidos en las anteriores tipologías</t>
  </si>
  <si>
    <t>Al ubicarse en la celda, se despliega una lista de modalidades de selección, de las cuales debe seleccionar la indicada</t>
  </si>
  <si>
    <r>
      <t xml:space="preserve">La modalidad </t>
    </r>
    <r>
      <rPr>
        <i/>
        <sz val="10"/>
        <color theme="1"/>
        <rFont val="Times New Roman"/>
        <family val="1"/>
      </rPr>
      <t>régimen especial</t>
    </r>
    <r>
      <rPr>
        <sz val="10"/>
        <color theme="1"/>
        <rFont val="Times New Roman"/>
        <family val="1"/>
      </rPr>
      <t xml:space="preserve"> se refiere a todos los contratos realizados en cumplimiento del Decreto 92 de 2017, convenios de asociación con ESAL. </t>
    </r>
    <r>
      <rPr>
        <i/>
        <sz val="10"/>
        <color theme="1"/>
        <rFont val="Times New Roman"/>
        <family val="1"/>
      </rPr>
      <t>Régimen privado</t>
    </r>
    <r>
      <rPr>
        <sz val="10"/>
        <color theme="1"/>
        <rFont val="Times New Roman"/>
        <family val="1"/>
      </rPr>
      <t xml:space="preserve"> es para todas aquellas entidades que no se rigen por el Estatuto General de Contratación Pública (Ley 80 de 1993 y normas complementarias), caso en el que todos sus contratos deben ser identificados con esta modalidad</t>
    </r>
  </si>
  <si>
    <t>Registre el objeto del contrato</t>
  </si>
  <si>
    <t>Diligencie el número de proponentes que participaron en el proceso de selección adelantado que dio como resultado el contrato que se está diligenciando</t>
  </si>
  <si>
    <t>Indicar el número de identificación del contratista persona natural o jurídica o contratistas plurales (uniones temporales y consorcios) con quien se suscribió el contrato, sin comas, tildes, puntos ni caracteres especiales, y si es NIT sin dígito de verificación</t>
  </si>
  <si>
    <t>Nombre del contratista
  (según el caso: nombres y apellidos o Razón social y Tipo societario)</t>
  </si>
  <si>
    <t>Seleccione la naturaleza jurídica que corresponde al contratista, según las opciones</t>
  </si>
  <si>
    <t xml:space="preserve">Diligenciar este numeral sólo en los casos en que el contratista sea un Consorcio o Union Temporal, relacione en filas independientes (si son varios integrantes puede insertar filas adicionales), cada uno de los números de identificación de los integrantes de los consorcios o uniones temporales sin comas, tildes, puntos ni caracteres especiales, y si es NIT sin dígito de verificación. </t>
  </si>
  <si>
    <t>Registre el porcentaje de participación de cada integrante del consorcio o unión temporal, registre sólo números, sin caracteres especiales</t>
  </si>
  <si>
    <t>Registre el valor inicial del contrato con cargo al segundo cuatrimestre de la vigencia 2021. Esta columna sólo debe contener información numérica</t>
  </si>
  <si>
    <t>Excluya las reservas de apropiación y cuentas por pagar</t>
  </si>
  <si>
    <t>Registre en esta celda el número de adiciones que se realizaron al contrato</t>
  </si>
  <si>
    <r>
      <t xml:space="preserve">Esta columna se encuentra formulada </t>
    </r>
    <r>
      <rPr>
        <b/>
        <sz val="10"/>
        <color theme="1"/>
        <rFont val="Times New Roman"/>
        <family val="1"/>
      </rPr>
      <t>por favor no modifique ni quite la fórmula;</t>
    </r>
    <r>
      <rPr>
        <sz val="10"/>
        <color theme="1"/>
        <rFont val="Times New Roman"/>
        <family val="1"/>
      </rPr>
      <t xml:space="preserve"> la fórmula suma las columnas valor inicial, valor de reducciones y valor de adiciones</t>
    </r>
  </si>
  <si>
    <t>Relacionar la fecha en que se suscribió el contrato original. La celda solo admite el formato Día/Mes/Año, por ejemplo: 17/02/2021</t>
  </si>
  <si>
    <t>Indicar el nombre del contratista, persona natural o jurídica  o contratistas plurales (uniones temporales y consorcios) en mayúscula sostenida, sin comas, tildes, puntos ni caracteres especiales. Si se trata de personas jurídicas, diligenciar razón social y tipo societario, sin comas, tildes, puntos ni caracteres especiales. Si se trata de personas naturales diligenciar primero los nombres seguidos de los apellidos en la misma columna (nombre 1, nombre 2, apellido 1 y apellido 2)</t>
  </si>
  <si>
    <t>Diligenciar este numeral sólo en los casos en que el contratista sea un Consorcio o Union Temporal, relacione en filas independientes cada uno de los nombres de los integrantes de los consorcios o uniones temporales, si es persona jurídica la Razón social, es decir el nombre legal de la Empresa; si es persona natural relacione los nombres seguidos de los apellidos en mayúscula sostenida, sin comas, tildes, puntos ni caracteres especiales. Igualmente en el nombre relacione el Tipo societario de cada uno de ellos, entre los cuales se encuentra Sociedades por Acciones Simplificadas (SAS), Sociedad de Responsabilidad Limitada (LTDA), Sociedad en Comandita simple (SCS), Sociedad en Comandita por Acciones (SCA), Sociedad Colectiva, a manera de ejemplo: SOCIEDAD 1 LTDA</t>
  </si>
  <si>
    <t>Registre el año de celebración del contrato.</t>
  </si>
  <si>
    <t>En el caso de adiciones a contratos de años anteriores, no diligencie esta columna, registrar el valor en la columna 15 "Valor Total Adiciones".
En caso de adiciones a contratos suscritos en el primer cuatrimestre del 2021, no diligencie esta columna, registrar el valor en la columna 15 "Valor Total Adiciones"</t>
  </si>
  <si>
    <r>
      <t xml:space="preserve">A continuación registre la información del Plan Anual de Adquisiciones vigencia 2021,  diligencie el presupuesto total,  el presupuesto programado y contratado del </t>
    </r>
    <r>
      <rPr>
        <b/>
        <sz val="12"/>
        <color rgb="FFFF0000"/>
        <rFont val="Times New Roman"/>
        <family val="1"/>
      </rPr>
      <t>1 de septiembre al 31 de diciembre de 2021</t>
    </r>
    <r>
      <rPr>
        <sz val="12"/>
        <color theme="1"/>
        <rFont val="Times New Roman"/>
        <family val="1"/>
      </rPr>
      <t>, igualmente la fecha de la primera y ultima públicación del PAA en SECOP, y el número de modificaciones realizadas.</t>
    </r>
  </si>
  <si>
    <t>Presupuesto programado
Septiembre 1 a 31 de diciembre de 2021</t>
  </si>
  <si>
    <t>Presupuesto contratado
Septiembre 1 a 31 de diciembre de 2021</t>
  </si>
  <si>
    <r>
      <t xml:space="preserve">Período de Evaluación: </t>
    </r>
    <r>
      <rPr>
        <b/>
        <sz val="12"/>
        <color rgb="FFFF0000"/>
        <rFont val="Times New Roman"/>
        <family val="1"/>
      </rPr>
      <t>Septiembre 1 a 31 de diciembre de 2021</t>
    </r>
  </si>
  <si>
    <r>
      <t xml:space="preserve">1. </t>
    </r>
    <r>
      <rPr>
        <sz val="12"/>
        <color theme="1"/>
        <rFont val="Times New Roman"/>
        <family val="1"/>
      </rPr>
      <t xml:space="preserve">Diligenciar en </t>
    </r>
    <r>
      <rPr>
        <i/>
        <sz val="12"/>
        <color theme="1"/>
        <rFont val="Times New Roman"/>
        <family val="1"/>
      </rPr>
      <t>Información General</t>
    </r>
    <r>
      <rPr>
        <sz val="12"/>
        <color theme="1"/>
        <rFont val="Times New Roman"/>
        <family val="1"/>
      </rPr>
      <t xml:space="preserve"> el total de contratos que la entidad suscribió del 1 de septiembre al 31 de diciembre de 2021 y el valor total de ellos, igual el número de contratos que presentaron adiciones, el número de adiciones y el valor total de ellas. Respecto a la </t>
    </r>
    <r>
      <rPr>
        <i/>
        <sz val="12"/>
        <color theme="1"/>
        <rFont val="Times New Roman"/>
        <family val="1"/>
      </rPr>
      <t>Naturaleza jurídica del contratista</t>
    </r>
    <r>
      <rPr>
        <sz val="12"/>
        <color theme="1"/>
        <rFont val="Times New Roman"/>
        <family val="1"/>
      </rPr>
      <t>,</t>
    </r>
    <r>
      <rPr>
        <i/>
        <sz val="12"/>
        <color theme="1"/>
        <rFont val="Times New Roman"/>
        <family val="1"/>
      </rPr>
      <t xml:space="preserve"> </t>
    </r>
    <r>
      <rPr>
        <sz val="12"/>
        <color theme="1"/>
        <rFont val="Times New Roman"/>
        <family val="1"/>
      </rPr>
      <t>diligenciar el número total de contratos suscritos y su valor por: personas naturales, jurídicas, consorcios y uniones temporales</t>
    </r>
  </si>
  <si>
    <r>
      <t xml:space="preserve">2. </t>
    </r>
    <r>
      <rPr>
        <sz val="12"/>
        <rFont val="Times New Roman"/>
        <family val="1"/>
      </rPr>
      <t>Registrar el número y valor total de los contratos y/o adiciones que se suscribieron del 1 de septiembre al 31 de diciembre de 2021 por cada</t>
    </r>
    <r>
      <rPr>
        <i/>
        <sz val="12"/>
        <rFont val="Times New Roman"/>
        <family val="1"/>
      </rPr>
      <t xml:space="preserve"> modalidad</t>
    </r>
    <r>
      <rPr>
        <sz val="12"/>
        <rFont val="Times New Roman"/>
        <family val="1"/>
      </rPr>
      <t>. Igualmente en la tipología de contratos de prestación de servicios profesionales y de apoyo a la gestión.</t>
    </r>
  </si>
  <si>
    <t>En primer lugar, diligencie toda la información correspondiente a los contratos suscritos con cargo la vigencia 2021.</t>
  </si>
  <si>
    <t>Una vez incluidos todos los contratos  de la vigencia 2021, a continuación diligencie el formato completo con la información correspondiente a las adiciones efectuadas con cargo a la vigencia 2021 de contratos suscritos en vigencias anteriores. La información general del contrato como: modalidad de selección, tipología contractual, objeto, entre otros, debe corresponder a la información del contrato adicionado o modificado. Respecto al valor, sólo se diligencia el valor en la columna adición, es decir, la columna de valor inicial debe quedar en blanco. No olvide registrar el número de adiciones realizadas en la columna correspondiente.</t>
  </si>
  <si>
    <t>En caso de haber realizado apropiaciones presupuestales en la vigencia a través de resoluciones, caja menor, honorarios ediles, servicios públicos, debe relacionar dicha información en una sola fila al final de la base, indicando de que se trata la apropiación y número de proyecto si hay lugar a ello. En el tipo de contrato se registra con la opción "Otros gastos".</t>
  </si>
  <si>
    <t>Escriba el monto del presupuesto de operación comprometido mediante contratos a 31 de diciembre de 2021.</t>
  </si>
  <si>
    <t>En estricto orden consecutivo registre el número del contrato, sin incluir los contratos que fueron anulados, ni comodatos.</t>
  </si>
  <si>
    <t>Una vez terminado el registro de los contratos celebrados con cargo a la vigencia 2021, en las siguientes filas registre la información correspondiente a las adiciones efectuadas con cargo a la vigencia 2021 de contratos suscritos en vigencias anteriores, especificando el año de suscripción en la columna dos.</t>
  </si>
  <si>
    <t>Para las adiciones a contratos suscritos en la vigencia 2021 y adiciones a contratos sucritos de años anteriores se debe diligenciar la tipología del contrato adicionado o modificado</t>
  </si>
  <si>
    <t>Para las adiciones a contratos suscritos en vigencias anteriores se debe diligenciar la modalidad de selección del contrato adicionado o modificado</t>
  </si>
  <si>
    <t xml:space="preserve">Esta columna solo se habilita y debe ser diligenciada,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</si>
  <si>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Registre la afectación según la clasificación de cuentas del presupuesto de gastos. Funcionamiento, Inversión y Operación, esta última aplica únicamente para entidades de régimen privado. La celda solamente permite registrar estas tres opciones.</t>
  </si>
  <si>
    <t>Si en la columna anterior “Afectación”,  indicó funcionamiento u operación deje en blanco el número de programa, es decir esta columna solamente aplica para gastos de Inversión.</t>
  </si>
  <si>
    <t>Indique el código presupuestal con el que se identifica el proyecto. Si un mismo contrato afecta más de un proyecto, discriminar el contrato por cada proyecto que afecte en filas separadas.</t>
  </si>
  <si>
    <r>
      <t>Registre el valor de la reducción del contrato en caso de haberse realizado,</t>
    </r>
    <r>
      <rPr>
        <b/>
        <sz val="10"/>
        <color theme="1"/>
        <rFont val="Times New Roman"/>
        <family val="1"/>
      </rPr>
      <t xml:space="preserve"> en negativo</t>
    </r>
    <r>
      <rPr>
        <sz val="10"/>
        <color theme="1"/>
        <rFont val="Times New Roman"/>
        <family val="1"/>
      </rPr>
      <t>, durante la vigencia 2021</t>
    </r>
  </si>
  <si>
    <t>Diligencie esta columna solo en el caso de adiciones al valor inicial que aumenten el valor del contrato con cargo a la vigencia.</t>
  </si>
  <si>
    <t>Registre el valor total de las adiciones que se realizaron al contrato,  el formato de celda no permite guiones, comas o texto. Esta columna solo debe contener información numérica.</t>
  </si>
  <si>
    <t>Si los valores no coinciden debe especificarse al final del formato en qué está representada la diferencia Otros gastos(discriminando los conceptos por Programa y Proyecto de inversión, si es el caso), con sus respectivos valores.</t>
  </si>
  <si>
    <t>Las bases donde dichos valores no coincidan serán devueltas por la Veeduría Distrital a cada entidad para los respectivos ajustes.</t>
  </si>
  <si>
    <t>Registre el valor total de los giros que se realizaron al contrato,  el formato de celda no permite guiones, comas o texto. Esta columna solo debe contener información numérica.</t>
  </si>
  <si>
    <t>Para las adiciones a contratos de años anteriores se debe registrar en esta columna la fecha de suscripción de la adición en la vigencia 2021</t>
  </si>
  <si>
    <t>En caso de presentarse este evento, indicar en días, el tiempo por el cual se prorrogó el contrato a partir de la fecha inicial de terminación (sólo número de días, no mes, no texto).</t>
  </si>
  <si>
    <t>Indicar la fecha de inicio del contrato. Para las adiciones a contratos de años anteriores se debe diligenciar la fecha de inicio de la adición en la vigencia 2021. La celda solo admite el formato Día/Mes/Año así  13/03/2021.</t>
  </si>
  <si>
    <t>Indicar la fecha efectiva de terminación del contrato. La celda solo admite el formato Día/Mes/Año así  15/02/2021.</t>
  </si>
  <si>
    <t>Registre en esta celda el número de prórrogas que se realizaron al contrato en la vigencia 2021.</t>
  </si>
  <si>
    <t xml:space="preserve">Esta columna contiene el plazo inicial del contrato con el número total de días a ejecutar (sólo número de días, no mes, no texto). </t>
  </si>
  <si>
    <t>Indicar el número de identificación del cesionario persona natural o jurídica con quien se suscribió la cesión, con digito de verificación (DV), el formato de celda no permite guiones o comas, solo números. Si hay más de una cesión adicione una fila y registre número de contrato, año, número proceso contractual SECOP y demás información que corresponda.</t>
  </si>
  <si>
    <t>Indicar el nombre del cesionario, persona natural o jurídica.</t>
  </si>
  <si>
    <t>Relacionar la fecha en que se suscribió la cesión del contrato. La celda solo admite el formato Día/Mes/Año así  17/02/2021.</t>
  </si>
  <si>
    <t>Registre el valor correspondiente a la cesión con cargo a la vigencia 2021, el formato de celda no permite guiones, comas o texto. Esta columna solo debe contener información numérica.</t>
  </si>
  <si>
    <t>Marque con una X en la respectiva columna si el contrato se encuentra a 31 de diciembre de 2021 Celebrado o por Iniciar, En Ejecución, Terminado o Liquidado.</t>
  </si>
  <si>
    <t>Indica el porcentaje de avance o de cumplimiento en términos presupuestales a 31 de diciembre de 2021, es decir lo efectivamente pagado al contratista. Si no se ha iniciado la ejecución, el % de avance es 0%. La celda se encuentra formulada y protegida. Es la relación entre el valor de los giros y el valor final del contrato. Si el porcentaje de avance no coincide, se debe revisar los valores que se registraron en estas columnas.  Este porcentaje no debe ser superior al 100%</t>
  </si>
  <si>
    <r>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
En este formato se deberán relacionar:
Hoja</t>
    </r>
    <r>
      <rPr>
        <b/>
        <sz val="10"/>
        <color theme="1"/>
        <rFont val="Times New Roman"/>
        <family val="1"/>
      </rPr>
      <t xml:space="preserve"> 1. "INFORMACION ACUMULADA", </t>
    </r>
    <r>
      <rPr>
        <sz val="10"/>
        <color theme="1"/>
        <rFont val="Times New Roman"/>
        <family val="1"/>
      </rPr>
      <t xml:space="preserve">diligenciar en esta hoja la totalidad de la información contractual desde el </t>
    </r>
    <r>
      <rPr>
        <b/>
        <sz val="10"/>
        <color rgb="FFFF0000"/>
        <rFont val="Times New Roman"/>
        <family val="1"/>
      </rPr>
      <t>1 de enero al 31 de diciembre de 2021</t>
    </r>
    <r>
      <rPr>
        <sz val="10"/>
        <color theme="1"/>
        <rFont val="Times New Roman"/>
        <family val="1"/>
      </rPr>
      <t>.
Hoja</t>
    </r>
    <r>
      <rPr>
        <b/>
        <sz val="10"/>
        <color theme="1"/>
        <rFont val="Times New Roman"/>
        <family val="1"/>
      </rPr>
      <t xml:space="preserve"> 2. “PLAN ANUAL DE ADQUISICIONES – PAA”, </t>
    </r>
    <r>
      <rPr>
        <sz val="10"/>
        <color theme="1"/>
        <rFont val="Times New Roman"/>
        <family val="1"/>
      </rPr>
      <t>se pide información sobre el Plan Anual de Adquisiciones y sus modificaciones, por lo cual se deberá precisar el presupuesto total del plan; el programado del</t>
    </r>
    <r>
      <rPr>
        <sz val="10"/>
        <color rgb="FFFF0000"/>
        <rFont val="Times New Roman"/>
        <family val="1"/>
      </rPr>
      <t xml:space="preserve"> </t>
    </r>
    <r>
      <rPr>
        <b/>
        <sz val="10"/>
        <color rgb="FFFF0000"/>
        <rFont val="Times New Roman"/>
        <family val="1"/>
      </rPr>
      <t>1 de septiembre al 31 de diciembre de 2021</t>
    </r>
    <r>
      <rPr>
        <sz val="10"/>
        <color rgb="FFFF0000"/>
        <rFont val="Times New Roman"/>
        <family val="1"/>
      </rPr>
      <t>;</t>
    </r>
    <r>
      <rPr>
        <sz val="10"/>
        <color theme="1"/>
        <rFont val="Times New Roman"/>
        <family val="1"/>
      </rPr>
      <t xml:space="preserve"> el efectivamente contratado en este período; la primera fecha de publicación del PAA; la última fecha de modificación y el número total de modificaciones realizadas durante este mismo período. 
Hoja </t>
    </r>
    <r>
      <rPr>
        <b/>
        <sz val="10"/>
        <color theme="1"/>
        <rFont val="Times New Roman"/>
        <family val="1"/>
      </rPr>
      <t>3. “CONSOLIDADO”</t>
    </r>
    <r>
      <rPr>
        <sz val="10"/>
        <color theme="1"/>
        <rFont val="Times New Roman"/>
        <family val="1"/>
      </rPr>
      <t>, se pide totalizar la información reportada en la hoja 1, sólo respecto a los contratos y adiciones suscritas entre el</t>
    </r>
    <r>
      <rPr>
        <b/>
        <sz val="10"/>
        <color theme="1"/>
        <rFont val="Times New Roman"/>
        <family val="1"/>
      </rPr>
      <t xml:space="preserve"> </t>
    </r>
    <r>
      <rPr>
        <b/>
        <sz val="10"/>
        <color rgb="FFFF0000"/>
        <rFont val="Times New Roman"/>
        <family val="1"/>
      </rPr>
      <t>1 de septiembre y el 31 de diciembre de 2021</t>
    </r>
    <r>
      <rPr>
        <sz val="10"/>
        <color theme="1"/>
        <rFont val="Times New Roman"/>
        <family val="1"/>
      </rPr>
      <t xml:space="preserve">, por lo cual debe coincidir. Es así que en el numeral 1, se debe diligenciar el total de contratos suscritos por la entidad entre el 1 de septiembre y el 31 de diciembre de 2021, periodo de evaluación y su valor; el número total de contratos adicionados, el número total de adiciones y su valor; el número total de contratos celebrados con personas naturales, jurídicas, uniones temporales y consorcios, y su valor; en el numeral 2, se debe registrar en el periodo mencionado, el número total de contratos celebrados según la modalidad de selección y el valor total por cada modalidad; igualmente, es necesario precisar que se deberán relacionar los contratos celebrados mediante la tipología de prestación de servicios profesionales y de apoyo a la gestión y el valor total de ellos. En el numeral 3, se deberá indicar en las modalidades de licitación pública, concurso de méritos y selección abreviada, el número de procesos de selección en los que se presentaron 1 o más proponentes.
Hoja </t>
    </r>
    <r>
      <rPr>
        <b/>
        <sz val="10"/>
        <color theme="1"/>
        <rFont val="Times New Roman"/>
        <family val="1"/>
      </rPr>
      <t>4.“INSTRUCTIVO”</t>
    </r>
    <r>
      <rPr>
        <sz val="10"/>
        <color theme="1"/>
        <rFont val="Times New Roman"/>
        <family val="1"/>
      </rPr>
      <t>, se dan las instrucciones para el diligenciamiento de la información, explicando paso a paso cada uno de los datos de la base y la manera de diligenciarla para efectos de que la información reportada sea veraz y no presente inconsistencias.</t>
    </r>
  </si>
  <si>
    <r>
      <t>Si necesita pegar información debe hacerlo por secciones debido a que hay columnas formuladas que están protegidas que no permiten realizar esta opción. Utilice la opción de</t>
    </r>
    <r>
      <rPr>
        <i/>
        <sz val="10"/>
        <color theme="1"/>
        <rFont val="Times New Roman"/>
        <family val="1"/>
      </rPr>
      <t xml:space="preserve"> pegado especial valores</t>
    </r>
    <r>
      <rPr>
        <sz val="10"/>
        <color theme="1"/>
        <rFont val="Times New Roman"/>
        <family val="1"/>
      </rPr>
      <t xml:space="preserve"> para no borrar las listas desplegables ni los formatos de las columnas. Si al pegar quedan textos en rojo,  verifique y ajuste la información, el dato que adiciono no se encuentra en la lista desplegable o no corresponde con el criterio definido en el columna.</t>
    </r>
  </si>
  <si>
    <t>Relacione el número de proceso de selección con el cual se encuentra publicado el contrato en el SECOP, mas no el link o enlace. Ejemplo IDU-CMA-DTDP-240-2021</t>
  </si>
  <si>
    <t>Registre el enlace del proceso en SECOP. Ejemplo  https://community.secop.gov.co/Public/xxxxxx</t>
  </si>
  <si>
    <t>DEL 1 DE ENERO AL 31 DE DICIEMBRE DE 2021</t>
  </si>
  <si>
    <t>Propósito</t>
  </si>
  <si>
    <t>Total</t>
  </si>
  <si>
    <t>La información que se registre en esta base de datos debe coincidir con los reportes en BOGDATA  y adicionalmente con SECOP.  Es así que la sumatoria del valor final de los contratos y adiciones, por eje/pilar/propósito, programa y proyecto registrada por la Entidad, debe coincidir con la ejecución presupuestal de la entidad, reporte de BOGDATA con corte a 31 de diciembre de 2021, es decir, se debe verificar su coincidencia por rubro con el total del compromiso acumulado; igualmente respecto al valor acumulado de los giros.</t>
  </si>
  <si>
    <t>Indique el valor total del presupuesto disponible de inversión directa, de acuerdo con el Informe de ejecución presupuestal de la entidad (BOGDATA), a 31 de diciembre de 2021.</t>
  </si>
  <si>
    <t>Escriba el valor total del presupuesto comprometido de inversión directa, de acuerdo con el Informe de ejecución presupuestal de la entidad (BOGDATA), a 31 de diciembre de 2021.</t>
  </si>
  <si>
    <t>Indique el valor total del presupuesto de funcionamiento disponible, de acuerdo con el con el Informe de ejecución presupuestal de la entidad (BOGDATA), a 31 de diciembre de 2021.</t>
  </si>
  <si>
    <t>Escriba el monto del presupuesto de funcionamiento, comprometido mediante contratos, de acuerdo con el Informe de ejecución presupuestal de la entidad (BOGDATA), a 31 de diciembre de 2021.</t>
  </si>
  <si>
    <t>Coloque el monto del presupuesto de operación disponible, de acuerdo con el Informe de ejecución presupuestal de la entidad (BOGDATA), a 31 de diciembre de 2021. Los gastos de operación corresponden solamente a aquellas entidades de régimen de contratación  privado.</t>
  </si>
  <si>
    <t>Seleccionar el PDD de acuerdo con los diferentes contratos suscritos, automáticamente en la columna K se activan  los números de programa de acuerdo al PDD.</t>
  </si>
  <si>
    <t xml:space="preserve">La sumatoria de la columna 16 (valor final) para los contratos de Inversión Directa, de funcionamiento y/o operación, cuando aplique, deberán coincidir con el valor del rubro registrado en el encabezado 4, Presupuesto comprometido de inversión según BOGDATA, con el encabezado 6, Presupuesto Comprometido Funcionamiento según BOGDATA y con el encabezado 8, Presupuesto Comprometido Operación mediante contratos, respectivamente. A la vez, estos valores deben coincidir con los informes de ejecución presupuestal del BOGDATA.  </t>
  </si>
  <si>
    <r>
      <t xml:space="preserve">La base en Excel a diligenciar </t>
    </r>
    <r>
      <rPr>
        <b/>
        <u/>
        <sz val="10"/>
        <color theme="1"/>
        <rFont val="Times New Roman"/>
        <family val="1"/>
      </rPr>
      <t>NO</t>
    </r>
    <r>
      <rPr>
        <sz val="10"/>
        <color theme="1"/>
        <rFont val="Times New Roman"/>
        <family val="1"/>
      </rPr>
      <t xml:space="preserve"> debe modificarse, debe utilizar versión Excel 2010 o posteriores, la versión 2007 no habilita los macros. El formato está controlado y algunas celdas tienen opciones de selección y solo se debe escoger una de ellas.  El nombre de las hojas no se debe modificar o renombrar debido a que tiene macros. No incluya columnas con otro tipo de información que la Veeduría Distrital no está solicitando o que cambie el formato de celda establecido. Debe diliigencar la totalidad de las celdas, no combinarlas, registrar la información contractual en filas independientes. Las celdas donde se requieren relacionar valores, deben diligenciarse sin puntos, tildes, comas, ni caracteres especiales.</t>
    </r>
  </si>
  <si>
    <t>Incluye los gastos no contractuales, estos se registran al final de la base, no cuentan con número de contrato, tipo, proceso o modalidad.  Estos gastos en los que no media un acuerdo de voluntades, en caso de ser del rubro de inversiòn, se deben discriminar por programa y proyecto. En el caso de ser del rubro de funcionamiento no requieren ser discriminados sino totalizados en una sola fila.</t>
  </si>
  <si>
    <r>
      <t>Para insertar una o varias filas, en el encabezado del formato, se encuentra un botón denominado</t>
    </r>
    <r>
      <rPr>
        <i/>
        <sz val="10"/>
        <color theme="1"/>
        <rFont val="Times New Roman"/>
        <family val="1"/>
      </rPr>
      <t xml:space="preserve"> </t>
    </r>
    <r>
      <rPr>
        <b/>
        <i/>
        <sz val="10"/>
        <color theme="1"/>
        <rFont val="Times New Roman"/>
        <family val="1"/>
      </rPr>
      <t xml:space="preserve">"Insertar Filas" </t>
    </r>
    <r>
      <rPr>
        <sz val="10"/>
        <color theme="1"/>
        <rFont val="Times New Roman"/>
        <family val="1"/>
      </rPr>
      <t>en el cual se debe hacer click  y digite el número de filas a insertar. Si usted no sigue este procedimiento las filas que inserte no tomarán el formato de las filas anteriores. Se recomienda que antes de iniciar el registro de información inserte las filas que requiera, sin embargo, en cualquier momento que necesite puede hacer este paso</t>
    </r>
  </si>
  <si>
    <t xml:space="preserve">En esta columna seleccione de la lista, el tipo de contrato que corresponde al contrato suscrito. El formato no permite incluir tipo de contratos diferentes a los señaladas en la lista desplegable.  Se debe escoger de las tipologías contractuales que se relacionan a continuación:  </t>
  </si>
  <si>
    <r>
      <t>Identifíquelo de acuerdo con el código presupuestal del Plan de Desarrollo  "Un Nuevo Contrato Social y Ambiental para la Bogotá del Siglo XXI". Si un mismo contrato afecta más de un código presupuestal discrimine el contrato por cada código que afecte en filas separadas. Si se registra el número del programa, automáticamente en la columna L y M se despliega el nombre del programa y el  propósito según corresponda.</t>
    </r>
    <r>
      <rPr>
        <b/>
        <sz val="10"/>
        <color theme="1"/>
        <rFont val="Times New Roman"/>
        <family val="1"/>
      </rPr>
      <t xml:space="preserve"> </t>
    </r>
  </si>
  <si>
    <t xml:space="preserve">Mónica Yamile Quevedo Correa </t>
  </si>
  <si>
    <t xml:space="preserve">Profesional de Contratación </t>
  </si>
  <si>
    <t>Contratación</t>
  </si>
  <si>
    <t>monica.quevedo@gobiernobogota.gov.co</t>
  </si>
  <si>
    <t>FDLRUU-CD-001-2021</t>
  </si>
  <si>
    <t xml:space="preserve">https://community.secop.gov.co/Public/Tendering/OpportunityDetail/Index?noticeUID=CO1.NTC.1685298&amp;isFromPublicArea=True&amp;isModal=False
</t>
  </si>
  <si>
    <t>FDLRUU-CD-002-2021</t>
  </si>
  <si>
    <t xml:space="preserve">https://community.secop.gov.co/Public/Tendering/OpportunityDetail/Index?noticeUID=CO1.NTC.1685098&amp;isFromPublicArea=True&amp;isModal=False
</t>
  </si>
  <si>
    <t>FDLRUU-CD-003-2021</t>
  </si>
  <si>
    <t xml:space="preserve">https://community.secop.gov.co/Public/Tendering/OpportunityDetail/Index?noticeUID=CO1.NTC.1684211&amp;isFromPublicArea=True&amp;isModal=False
</t>
  </si>
  <si>
    <t>FDLRUU-CD-004-2021</t>
  </si>
  <si>
    <t xml:space="preserve">https://community.secop.gov.co/Public/Tendering/OpportunityDetail/Index?noticeUID=CO1.NTC.1690514&amp;isFromPublicArea=True&amp;isModal=False
</t>
  </si>
  <si>
    <t>FDLRUU-CD-005-2021</t>
  </si>
  <si>
    <t xml:space="preserve">https://community.secop.gov.co/Public/Tendering/OpportunityDetail/Index?noticeUID=CO1.NTC.1685058&amp;isFromPublicArea=True&amp;isModal=False
</t>
  </si>
  <si>
    <t>FDLRUU-CD-006-2021</t>
  </si>
  <si>
    <t xml:space="preserve">https://community.secop.gov.co/Public/Tendering/OpportunityDetail/Index?noticeUID=CO1.NTC.1685643&amp;isFromPublicArea=True&amp;isModal=False
</t>
  </si>
  <si>
    <t>FDLRUU-CD-007-2021</t>
  </si>
  <si>
    <t>https://community.secop.gov.co/Public/Tendering/ContractNoticePhases/View?PPI=CO1.PPI.11734052&amp;isFromPublicArea=True&amp;isModal=False</t>
  </si>
  <si>
    <t>FDLRUU-CD-008-2021</t>
  </si>
  <si>
    <t>https://community.secop.gov.co/Public/Tendering/ContractNoticePhases/View?PPI=CO1.PPI.11735260&amp;isFromPublicArea=True&amp;isModal=False</t>
  </si>
  <si>
    <t>FDLRUU-CD-009-2021</t>
  </si>
  <si>
    <t xml:space="preserve">https://community.secop.gov.co/Public/Tendering/OpportunityDetail/Index?noticeUID=CO1.NTC.1689387&amp;isFromPublicArea=True&amp;isModal=False
</t>
  </si>
  <si>
    <t>FDLRUU-CD-010-2021</t>
  </si>
  <si>
    <t xml:space="preserve">https://community.secop.gov.co/Public/Tendering/OpportunityDetail/Index?noticeUID=CO1.NTC.1684992&amp;isFromPublicArea=True&amp;isModal=False
</t>
  </si>
  <si>
    <t>FDLRUU-CD-011-2021</t>
  </si>
  <si>
    <t xml:space="preserve">https://community.secop.gov.co/Public/Tendering/OpportunityDetail/Index?noticeUID=CO1.NTC.1689714&amp;isFromPublicArea=True&amp;isModal=False
</t>
  </si>
  <si>
    <t>FDLRUU-CD-012-2021</t>
  </si>
  <si>
    <t xml:space="preserve">https://community.secop.gov.co/Public/Tendering/OpportunityDetail/Index?noticeUID=CO1.NTC.1691034&amp;isFromPublicArea=True&amp;isModal=False
</t>
  </si>
  <si>
    <t>FDLRUU-CD-013-2021</t>
  </si>
  <si>
    <t>https://community.secop.gov.co/Public/Tendering/ContractNoticePhases/View?PPI=CO1.PPI.11756778&amp;isFromPublicArea=True&amp;isModal=False</t>
  </si>
  <si>
    <t>FDLRUU-CD-014-2021</t>
  </si>
  <si>
    <t xml:space="preserve">https://community.secop.gov.co/Public/Tendering/OpportunityDetail/Index?noticeUID=CO1.NTC.1696919&amp;isFromPublicArea=True&amp;isModal=False
</t>
  </si>
  <si>
    <t>FDLRUU-CD-015-2021</t>
  </si>
  <si>
    <t xml:space="preserve">https://community.secop.gov.co/Public/Tendering/OpportunityDetail/Index?noticeUID=CO1.NTC.1706955&amp;isFromPublicArea=True&amp;isModal=False
</t>
  </si>
  <si>
    <t>FDLRUU-CD-016-2021</t>
  </si>
  <si>
    <t xml:space="preserve">https://community.secop.gov.co/Public/Tendering/OpportunityDetail/Index?noticeUID=CO1.NTC.1713505&amp;isFromPublicArea=True&amp;isModal=False
</t>
  </si>
  <si>
    <t>FDLRUU-CD-017-2021</t>
  </si>
  <si>
    <t xml:space="preserve">https://community.secop.gov.co/Public/Tendering/OpportunityDetail/Index?noticeUID=CO1.NTC.1715490&amp;isFromPublicArea=True&amp;isModal=False
</t>
  </si>
  <si>
    <t>FDLRUU-CD-018-2021</t>
  </si>
  <si>
    <t xml:space="preserve">https://community.secop.gov.co/Public/Tendering/OpportunityDetail/Index?noticeUID=CO1.NTC.1720500&amp;isFromPublicArea=True&amp;isModal=False
</t>
  </si>
  <si>
    <t>FDLRUU-CD-019-2021</t>
  </si>
  <si>
    <t xml:space="preserve">https://community.secop.gov.co/Public/Tendering/OpportunityDetail/Index?noticeUID=CO1.NTC.1720556&amp;isFromPublicArea=True&amp;isModal=False
</t>
  </si>
  <si>
    <t>FDLRUU-CD-020-2021-</t>
  </si>
  <si>
    <t xml:space="preserve">https://community.secop.gov.co/Public/Tendering/OpportunityDetail/Index?noticeUID=CO1.NTC.1721098&amp;isFromPublicArea=True&amp;isModal=False
</t>
  </si>
  <si>
    <t>FDLRUU-CD-021-2021</t>
  </si>
  <si>
    <t xml:space="preserve">https://community.secop.gov.co/Public/Tendering/OpportunityDetail/Index?noticeUID=CO1.NTC.1722020&amp;isFromPublicArea=True&amp;isModal=False
</t>
  </si>
  <si>
    <t>FDLRUU-CD-022-2021</t>
  </si>
  <si>
    <t xml:space="preserve">https://community.secop.gov.co/Public/Tendering/OpportunityDetail/Index?noticeUID=CO1.NTC.1722173&amp;isFromPublicArea=True&amp;isModal=False
</t>
  </si>
  <si>
    <t>FDLRUU-CD-023-2021</t>
  </si>
  <si>
    <t xml:space="preserve">https://community.secop.gov.co/Public/Tendering/OpportunityDetail/Index?noticeUID=CO1.NTC.1721723&amp;isFromPublicArea=True&amp;isModal=False
</t>
  </si>
  <si>
    <t>FDLRUU-CD-024-2021</t>
  </si>
  <si>
    <t xml:space="preserve">https://community.secop.gov.co/Public/Tendering/OpportunityDetail/Index?noticeUID=CO1.NTC.1724247&amp;isFromPublicArea=True&amp;isModal=False
</t>
  </si>
  <si>
    <t>FDLRUU-CD-025-2021</t>
  </si>
  <si>
    <t xml:space="preserve">https://community.secop.gov.co/Public/Tendering/OpportunityDetail/Index?noticeUID=CO1.NTC.1723337&amp;isFromPublicArea=True&amp;isModal=False
</t>
  </si>
  <si>
    <t>FDLRUU-CD-026-2021</t>
  </si>
  <si>
    <t xml:space="preserve">https://community.secop.gov.co/Public/Tendering/OpportunityDetail/Index?noticeUID=CO1.NTC.1721556&amp;isFromPublicArea=True&amp;isModal=False
</t>
  </si>
  <si>
    <t>CPS-027-2021</t>
  </si>
  <si>
    <t xml:space="preserve">https://community.secop.gov.co/Public/Tendering/OpportunityDetail/Index?noticeUID=CO1.NTC.1721687&amp;isFromPublicArea=True&amp;isModal=False
</t>
  </si>
  <si>
    <t>FDLRUU-CD-028-2021</t>
  </si>
  <si>
    <t xml:space="preserve">https://community.secop.gov.co/Public/Tendering/OpportunityDetail/Index?noticeUID=CO1.NTC.1723860&amp;isFromPublicArea=True&amp;isModal=False
</t>
  </si>
  <si>
    <t xml:space="preserve">https://community.secop.gov.co/Public/Tendering/OpportunityDetail/Index?noticeUID=CO1.NTC.1722938&amp;isFromPublicArea=True&amp;isModal=False
</t>
  </si>
  <si>
    <t>FDLRUU-CD-030-2021</t>
  </si>
  <si>
    <t xml:space="preserve">https://community.secop.gov.co/Public/Tendering/OpportunityDetail/Index?noticeUID=CO1.NTC.1725837&amp;isFromPublicArea=True&amp;isModal=False
</t>
  </si>
  <si>
    <t>FDLRUU-CD-031-2021</t>
  </si>
  <si>
    <t xml:space="preserve">https://community.secop.gov.co/Public/Tendering/OpportunityDetail/Index?noticeUID=CO1.NTC.1725615&amp;isFromPublicArea=True&amp;isModal=False
</t>
  </si>
  <si>
    <t>FDLRUU-CD-032-2021</t>
  </si>
  <si>
    <t xml:space="preserve">https://community.secop.gov.co/Public/Tendering/OpportunityDetail/Index?noticeUID=CO1.NTC.1726165&amp;isFromPublicArea=True&amp;isModal=False
</t>
  </si>
  <si>
    <t>FDLRUU-CD.-033-2021</t>
  </si>
  <si>
    <t xml:space="preserve">https://community.secop.gov.co/Public/Tendering/OpportunityDetail/Index?noticeUID=CO1.NTC.1728289&amp;isFromPublicArea=True&amp;isModal=False
</t>
  </si>
  <si>
    <t>FDLRUU-CD-034-2021</t>
  </si>
  <si>
    <t xml:space="preserve">https://community.secop.gov.co/Public/Tendering/OpportunityDetail/Index?noticeUID=CO1.NTC.1733686&amp;isFromPublicArea=True&amp;isModal=False
</t>
  </si>
  <si>
    <t>FDLRUU-CD-035-2021</t>
  </si>
  <si>
    <t xml:space="preserve">https://community.secop.gov.co/Public/Tendering/OpportunityDetail/Index?noticeUID=CO1.NTC.1730118&amp;isFromPublicArea=True&amp;isModal=False
</t>
  </si>
  <si>
    <t>FDLRUU-CD-036-2021</t>
  </si>
  <si>
    <t>https://community.secop.gov.co/Public/Tendering/ContractNoticePhases/View?PPI=CO1.PPI.11889526&amp;isFromPublicArea=True&amp;isModal=False</t>
  </si>
  <si>
    <t>FDLRUU-CD-037-2021</t>
  </si>
  <si>
    <t xml:space="preserve">https://community.secop.gov.co/Public/Tendering/OpportunityDetail/Index?noticeUID=CO1.NTC.1729760&amp;isFromPublicArea=True&amp;isModal=False
</t>
  </si>
  <si>
    <t>FDLRUU-CD-038-2021</t>
  </si>
  <si>
    <t xml:space="preserve">https://community.secop.gov.co/Public/Tendering/OpportunityDetail/Index?noticeUID=CO1.NTC.1733495&amp;isFromPublicArea=True&amp;isModal=False
</t>
  </si>
  <si>
    <t>FDLRUU-CD-039-2021</t>
  </si>
  <si>
    <t xml:space="preserve">https://community.secop.gov.co/Public/Tendering/OpportunityDetail/Index?noticeUID=CO1.NTC.1728735&amp;isFromPublicArea=True&amp;isModal=False
</t>
  </si>
  <si>
    <t>FDLRUU-CD-040-2021</t>
  </si>
  <si>
    <t xml:space="preserve">https://community.secop.gov.co/Public/Tendering/OpportunityDetail/Index?noticeUID=CO1.NTC.1729198&amp;isFromPublicArea=True&amp;isModal=False
</t>
  </si>
  <si>
    <t>FDLRUU-CD-041-2021</t>
  </si>
  <si>
    <t xml:space="preserve">https://community.secop.gov.co/Public/Tendering/OpportunityDetail/Index?noticeUID=CO1.NTC.1729969&amp;isFromPublicArea=True&amp;isModal=False
</t>
  </si>
  <si>
    <t>FDLRUU-CD-042-2021</t>
  </si>
  <si>
    <t xml:space="preserve">https://community.secop.gov.co/Public/Tendering/OpportunityDetail/Index?noticeUID=CO1.NTC.1730421&amp;isFromPublicArea=True&amp;isModal=False
</t>
  </si>
  <si>
    <t>FDLRUU-CD-043-2021</t>
  </si>
  <si>
    <t xml:space="preserve">https://community.secop.gov.co/Public/Tendering/OpportunityDetail/Index?noticeUID=CO1.NTC.1729606&amp;isFromPublicArea=True&amp;isModal=False
</t>
  </si>
  <si>
    <t>FDLRUU-CD-044-2021</t>
  </si>
  <si>
    <t xml:space="preserve">https://community.secop.gov.co/Public/Tendering/OpportunityDetail/Index?noticeUID=CO1.NTC.1732456&amp;isFromPublicArea=True&amp;isModal=False
</t>
  </si>
  <si>
    <t>FDLRUU-CD-045-2021</t>
  </si>
  <si>
    <t xml:space="preserve">https://community.secop.gov.co/Public/Tendering/OpportunityDetail/Index?noticeUID=CO1.NTC.1733137&amp;isFromPublicArea=True&amp;isModal=False
</t>
  </si>
  <si>
    <t>FDLRUU-CD-046-2021</t>
  </si>
  <si>
    <t xml:space="preserve">https://community.secop.gov.co/Public/Tendering/OpportunityDetail/Index?noticeUID=CO1.NTC.1736809&amp;isFromPublicArea=True&amp;isModal=False
</t>
  </si>
  <si>
    <t>FDLRUU-CD-047-2021</t>
  </si>
  <si>
    <t xml:space="preserve">https://community.secop.gov.co/Public/Tendering/OpportunityDetail/Index?noticeUID=CO1.NTC.1737328&amp;isFromPublicArea=True&amp;isModal=False
</t>
  </si>
  <si>
    <t>FDLRUU-CD-048-2021</t>
  </si>
  <si>
    <t xml:space="preserve">https://community.secop.gov.co/Public/Tendering/OpportunityDetail/Index?noticeUID=CO1.NTC.1746007&amp;isFromPublicArea=True&amp;isModal=False
</t>
  </si>
  <si>
    <t>FDLRUU-CD-049-2021</t>
  </si>
  <si>
    <t xml:space="preserve">https://community.secop.gov.co/Public/Tendering/OpportunityDetail/Index?noticeUID=CO1.NTC.1736709&amp;isFromPublicArea=True&amp;isModal=False
</t>
  </si>
  <si>
    <t>FDLRUU-CD-050-2021</t>
  </si>
  <si>
    <t xml:space="preserve">https://community.secop.gov.co/Public/Tendering/OpportunityDetail/Index?noticeUID=CO1.NTC.1737611&amp;isFromPublicArea=True&amp;isModal=False
</t>
  </si>
  <si>
    <t>FDLRUU-CD-051-2021</t>
  </si>
  <si>
    <t xml:space="preserve">https://community.secop.gov.co/Public/Tendering/OpportunityDetail/Index?noticeUID=CO1.NTC.1738845&amp;isFromPublicArea=True&amp;isModal=False
</t>
  </si>
  <si>
    <t>FDLRUU-CD-052-2021</t>
  </si>
  <si>
    <t xml:space="preserve">https://community.secop.gov.co/Public/Tendering/OpportunityDetail/Index?noticeUID=CO1.NTC.1737346&amp;isFromPublicArea=True&amp;isModal=False
</t>
  </si>
  <si>
    <t>FDLRUU-CD-053-2021</t>
  </si>
  <si>
    <t xml:space="preserve">https://community.secop.gov.co/Public/Tendering/OpportunityDetail/Index?noticeUID=CO1.NTC.1743904&amp;isFromPublicArea=True&amp;isModal=False
</t>
  </si>
  <si>
    <t>FDLRUU-CD-054-2021</t>
  </si>
  <si>
    <t xml:space="preserve">https://community.secop.gov.co/Public/Tendering/OpportunityDetail/Index?noticeUID=CO1.NTC.1743628&amp;isFromPublicArea=True&amp;isModal=False
</t>
  </si>
  <si>
    <t>FDLRUU-CD-055-2021</t>
  </si>
  <si>
    <t xml:space="preserve">https://community.secop.gov.co/Public/Tendering/OpportunityDetail/Index?noticeUID=CO1.NTC.1738980&amp;isFromPublicArea=True&amp;isModal=False
</t>
  </si>
  <si>
    <t>FDLRUU-CD-056-2021</t>
  </si>
  <si>
    <t>https://community.secop.gov.co/Public/Tendering/OpportunityDetail/Index?noticeUID=CO1.NTC.1739664&amp;isFromPublicArea=True&amp;isModal=False</t>
  </si>
  <si>
    <t>FDLRUU-CD-057-2021</t>
  </si>
  <si>
    <t xml:space="preserve">https://community.secop.gov.co/Public/Tendering/OpportunityDetail/Index?noticeUID=CO1.NTC.1743476&amp;isFromPublicArea=True&amp;isModal=False
</t>
  </si>
  <si>
    <t>FDLRUU-CD-058-2021</t>
  </si>
  <si>
    <t xml:space="preserve">https://community.secop.gov.co/Public/Tendering/OpportunityDetail/Index?noticeUID=CO1.NTC.1748327&amp;isFromPublicArea=True&amp;isModal=False
</t>
  </si>
  <si>
    <t>FDLRUU-CD-059-2021</t>
  </si>
  <si>
    <t xml:space="preserve">https://community.secop.gov.co/Public/Tendering/OpportunityDetail/Index?noticeUID=CO1.NTC.1744348&amp;isFromPublicArea=True&amp;isModal=False
</t>
  </si>
  <si>
    <t>FDLRUU-CD-060-2021</t>
  </si>
  <si>
    <t xml:space="preserve">https://community.secop.gov.co/Public/Tendering/OpportunityDetail/Index?noticeUID=CO1.NTC.1744386&amp;isFromPublicArea=True&amp;isModal=False
</t>
  </si>
  <si>
    <t>FDLRUU-CD-061-2021</t>
  </si>
  <si>
    <t xml:space="preserve">https://community.secop.gov.co/Public/Tendering/OpportunityDetail/Index?noticeUID=CO1.NTC.1743765&amp;isFromPublicArea=True&amp;isModal=False
</t>
  </si>
  <si>
    <t>FDLRUU-CD-062-2021</t>
  </si>
  <si>
    <t xml:space="preserve">https://community.secop.gov.co/Public/Tendering/OpportunityDetail/Index?noticeUID=CO1.NTC.1745520&amp;isFromPublicArea=True&amp;isModal=False
</t>
  </si>
  <si>
    <t>FDLRUU-CD-063-2021</t>
  </si>
  <si>
    <t xml:space="preserve">https://community.secop.gov.co/Public/Tendering/OpportunityDetail/Index?noticeUID=CO1.NTC.1744914&amp;isFromPublicArea=True&amp;isModal=False
</t>
  </si>
  <si>
    <t>FDLRUU-CD-064-2021</t>
  </si>
  <si>
    <t xml:space="preserve">https://community.secop.gov.co/Public/Tendering/OpportunityDetail/Index?noticeUID=CO1.NTC.1746505&amp;isFromPublicArea=True&amp;isModal=False
</t>
  </si>
  <si>
    <t>FDLRUU-CD-065-2021</t>
  </si>
  <si>
    <t xml:space="preserve">https://community.secop.gov.co/Public/Tendering/OpportunityDetail/Index?noticeUID=CO1.NTC.1745736&amp;isFromPublicArea=True&amp;isModal=False
</t>
  </si>
  <si>
    <t>FDLRUU-CD-066-2021</t>
  </si>
  <si>
    <t xml:space="preserve">https://community.secop.gov.co/Public/Tendering/OpportunityDetail/Index?noticeUID=CO1.NTC.1745536&amp;isFromPublicArea=True&amp;isModal=False
</t>
  </si>
  <si>
    <t>FDLRUU-CD-067-2021</t>
  </si>
  <si>
    <t xml:space="preserve">https://community.secop.gov.co/Public/Tendering/OpportunityDetail/Index?noticeUID=CO1.NTC.1743792&amp;isFromPublicArea=True&amp;isModal=False
</t>
  </si>
  <si>
    <t>FDLRUU-CD-068-2021</t>
  </si>
  <si>
    <t xml:space="preserve">https://community.secop.gov.co/Public/Tendering/OpportunityDetail/Index?noticeUID=CO1.NTC.1751240&amp;isFromPublicArea=True&amp;isModal=False
</t>
  </si>
  <si>
    <t>FDLRUU-CD-069-2021</t>
  </si>
  <si>
    <t xml:space="preserve">https://community.secop.gov.co/Public/Tendering/OpportunityDetail/Index?noticeUID=CO1.NTC.1750948&amp;isFromPublicArea=True&amp;isModal=False
</t>
  </si>
  <si>
    <t>FDLRUU-CD-070-2021</t>
  </si>
  <si>
    <t xml:space="preserve">https://community.secop.gov.co/Public/Tendering/OpportunityDetail/Index?noticeUID=CO1.NTC.1748947&amp;isFromPublicArea=True&amp;isModal=False
</t>
  </si>
  <si>
    <t>FDLRUU-CD-071-2021</t>
  </si>
  <si>
    <t xml:space="preserve">https://community.secop.gov.co/Public/Tendering/OpportunityDetail/Index?noticeUID=CO1.NTC.1752265&amp;isFromPublicArea=True&amp;isModal=False
</t>
  </si>
  <si>
    <t>FDLRUU-CD-072-2021</t>
  </si>
  <si>
    <t xml:space="preserve">https://community.secop.gov.co/Public/Tendering/OpportunityDetail/Index?noticeUID=CO1.NTC.1758144&amp;isFromPublicArea=True&amp;isModal=False
</t>
  </si>
  <si>
    <t>FDLRUU-CD-073-2021</t>
  </si>
  <si>
    <t xml:space="preserve">https://community.secop.gov.co/Public/Tendering/OpportunityDetail/Index?noticeUID=CO1.NTC.1756191&amp;isFromPublicArea=True&amp;isModal=False
</t>
  </si>
  <si>
    <t>FDLRUU-CD-074-2021</t>
  </si>
  <si>
    <t xml:space="preserve">https://community.secop.gov.co/Public/Tendering/OpportunityDetail/Index?noticeUID=CO1.NTC.1756625&amp;isFromPublicArea=True&amp;isModal=False
</t>
  </si>
  <si>
    <t>FDLRUU-CD-075-2021</t>
  </si>
  <si>
    <t xml:space="preserve">https://community.secop.gov.co/Public/Tendering/OpportunityDetail/Index?noticeUID=CO1.NTC.1757055&amp;isFromPublicArea=True&amp;isModal=False
</t>
  </si>
  <si>
    <t>FDLRUU-CD-076-2021</t>
  </si>
  <si>
    <t xml:space="preserve">https://community.secop.gov.co/Public/Tendering/OpportunityDetail/Index?noticeUID=CO1.NTC.1766282&amp;isFromPublicArea=True&amp;isModal=False
</t>
  </si>
  <si>
    <t>FDLRUU-CD-077-2021</t>
  </si>
  <si>
    <t xml:space="preserve">https://community.secop.gov.co/Public/Tendering/OpportunityDetail/Index?noticeUID=CO1.NTC.1755898&amp;isFromPublicArea=True&amp;isModal=False
</t>
  </si>
  <si>
    <t>FDLRUU-CD-078-2021</t>
  </si>
  <si>
    <t xml:space="preserve">https://community.secop.gov.co/Public/Tendering/OpportunityDetail/Index?noticeUID=CO1.NTC.1756298&amp;isFromPublicArea=True&amp;isModal=False
</t>
  </si>
  <si>
    <t>FDLRUU-CD-079-2021</t>
  </si>
  <si>
    <t xml:space="preserve">https://community.secop.gov.co/Public/Tendering/OpportunityDetail/Index?noticeUID=CO1.NTC.1761701&amp;isFromPublicArea=True&amp;isModal=False
</t>
  </si>
  <si>
    <t>FDLRUU-CD-081-2021</t>
  </si>
  <si>
    <t xml:space="preserve">https://community.secop.gov.co/Public/Tendering/OpportunityDetail/Index?noticeUID=CO1.NTC.1760964&amp;isFromPublicArea=True&amp;isModal=False
</t>
  </si>
  <si>
    <t>FDLRUU-CD-082-2021</t>
  </si>
  <si>
    <t xml:space="preserve">https://community.secop.gov.co/Public/Tendering/OpportunityDetail/Index?noticeUID=CO1.NTC.1761955&amp;isFromPublicArea=True&amp;isModal=False
</t>
  </si>
  <si>
    <t>FDLRUU-CD-083-2021</t>
  </si>
  <si>
    <t xml:space="preserve">https://community.secop.gov.co/Public/Tendering/OpportunityDetail/Index?noticeUID=CO1.NTC.1767059&amp;isFromPublicArea=True&amp;isModal=False
</t>
  </si>
  <si>
    <t>FDLRUU-CD-084-2021</t>
  </si>
  <si>
    <t>https://community.secop.gov.co/Public/Tendering/ContractNoticePhases/View?PPI=CO1.PPI.12004471&amp;isFromPublicArea=True&amp;isModal=False</t>
  </si>
  <si>
    <t>FDLRUU-CD-085-2021</t>
  </si>
  <si>
    <t>https://community.secop.gov.co/Public/Tendering/ContractNoticePhases/View?PPI=CO1.PPI.12003823&amp;isFromPublicArea=True&amp;isModal=False</t>
  </si>
  <si>
    <t>FDLRUU-CD-086-2021</t>
  </si>
  <si>
    <t xml:space="preserve">https://community.secop.gov.co/Public/Tendering/OpportunityDetail/Index?noticeUID=CO1.NTC.1756653&amp;isFromPublicArea=True&amp;isModal=False
</t>
  </si>
  <si>
    <t>FDLRUU-CD-087-2021</t>
  </si>
  <si>
    <t xml:space="preserve">https://community.secop.gov.co/Public/Tendering/OpportunityDetail/Index?noticeUID=CO1.NTC.1757556&amp;isFromPublicArea=True&amp;isModal=False
</t>
  </si>
  <si>
    <t>FDLRUU-CD-088-2021</t>
  </si>
  <si>
    <t>FDLRUU-CD-089-2021</t>
  </si>
  <si>
    <t xml:space="preserve">https://community.secop.gov.co/Public/Tendering/OpportunityDetail/Index?noticeUID=CO1.NTC.1756731&amp;isFromPublicArea=True&amp;isModal=False
</t>
  </si>
  <si>
    <t>FDLRUU-CD-090-2021</t>
  </si>
  <si>
    <t xml:space="preserve">https://community.secop.gov.co/Public/Tendering/OpportunityDetail/Index?noticeUID=CO1.NTC.1756663&amp;isFromPublicArea=True&amp;isModal=False
</t>
  </si>
  <si>
    <t>FDLRUU-CD-091-2021</t>
  </si>
  <si>
    <t xml:space="preserve">https://community.secop.gov.co/Public/Tendering/OpportunityDetail/Index?noticeUID=CO1.NTC.1756580&amp;isFromPublicArea=True&amp;isModal=False
</t>
  </si>
  <si>
    <t>FDLRUU-CD-092-2021</t>
  </si>
  <si>
    <t xml:space="preserve">https://community.secop.gov.co/Public/Tendering/OpportunityDetail/Index?noticeUID=CO1.NTC.1760146&amp;isFromPublicArea=True&amp;isModal=False
</t>
  </si>
  <si>
    <t>FDLRUU-CD-093-2021</t>
  </si>
  <si>
    <t xml:space="preserve">https://community.secop.gov.co/Public/Tendering/OpportunityDetail/Index?noticeUID=CO1.NTC.1760604&amp;isFromPublicArea=True&amp;isModal=False
</t>
  </si>
  <si>
    <t>FDLRUU-CD-094-2021</t>
  </si>
  <si>
    <t xml:space="preserve">https://community.secop.gov.co/Public/Tendering/OpportunityDetail/Index?noticeUID=CO1.NTC.1757057&amp;isFromPublicArea=True&amp;isModal=False
</t>
  </si>
  <si>
    <t>FDLRUU-CD-095-2021</t>
  </si>
  <si>
    <t xml:space="preserve">https://community.secop.gov.co/Public/Tendering/OpportunityDetail/Index?noticeUID=CO1.NTC.1758205&amp;isFromPublicArea=True&amp;isModal=False
</t>
  </si>
  <si>
    <t>FDLRUU-CD-096-2021</t>
  </si>
  <si>
    <t xml:space="preserve">https://community.secop.gov.co/Public/Tendering/OpportunityDetail/Index?noticeUID=CO1.NTC.1760539&amp;isFromPublicArea=True&amp;isModal=False
</t>
  </si>
  <si>
    <t>FDLRUU-CD-097-2021</t>
  </si>
  <si>
    <t xml:space="preserve">https://community.secop.gov.co/Public/Tendering/OpportunityDetail/Index?noticeUID=CO1.NTC.1761054&amp;isFromPublicArea=True&amp;isModal=False
</t>
  </si>
  <si>
    <t>FDLRUU-CD-098-2021</t>
  </si>
  <si>
    <t xml:space="preserve">https://community.secop.gov.co/Public/Tendering/OpportunityDetail/Index?noticeUID=CO1.NTC.1758955&amp;isFromPublicArea=True&amp;isModal=False
</t>
  </si>
  <si>
    <t>FDLRUU-CD-099-2021</t>
  </si>
  <si>
    <t>FDLRUU-CD-100-2021</t>
  </si>
  <si>
    <t xml:space="preserve">https://community.secop.gov.co/Public/Tendering/OpportunityDetail/Index?noticeUID=CO1.NTC.1772323&amp;isFromPublicArea=True&amp;isModal=False
</t>
  </si>
  <si>
    <t>FDLRUU-CD-101-2021</t>
  </si>
  <si>
    <t xml:space="preserve">https://community.secop.gov.co/Public/Tendering/OpportunityDetail/Index?noticeUID=CO1.NTC.1759851&amp;isFromPublicArea=True&amp;isModal=False
</t>
  </si>
  <si>
    <t>FDLRUU-CD-102-2021</t>
  </si>
  <si>
    <t>secop.gov.co/Public/Tendering/ContractNoticePhases/View?PPI=CO1.PPI.12020559&amp;isFromPublicArea=True&amp;isModal=False</t>
  </si>
  <si>
    <t>FDLRUU-CD-103-2021</t>
  </si>
  <si>
    <t xml:space="preserve">https://community.secop.gov.co/Public/Tendering/OpportunityDetail/Index?noticeUID=CO1.NTC.1763836&amp;isFromPublicArea=True&amp;isModal=False
</t>
  </si>
  <si>
    <t>FDLRUU-CD-104-2021</t>
  </si>
  <si>
    <t xml:space="preserve">https://community.secop.gov.co/Public/Tendering/OpportunityDetail/Index?noticeUID=CO1.NTC.1767908&amp;isFromPublicArea=True&amp;isModal=False
</t>
  </si>
  <si>
    <t>FDLRUU-CD-105-2021</t>
  </si>
  <si>
    <t xml:space="preserve">https://community.secop.gov.co/Public/Tendering/OpportunityDetail/Index?noticeUID=CO1.NTC.1768096&amp;isFromPublicArea=True&amp;isModal=False
</t>
  </si>
  <si>
    <t>FDLRUU-CD-106-2021</t>
  </si>
  <si>
    <t xml:space="preserve">https://community.secop.gov.co/Public/Tendering/OpportunityDetail/Index?noticeUID=CO1.NTC.1770992&amp;isFromPublicArea=True&amp;isModal=False
</t>
  </si>
  <si>
    <t>FDLRUU-CD-107-2021</t>
  </si>
  <si>
    <t xml:space="preserve">https://community.secop.gov.co/Public/Tendering/OpportunityDetail/Index?noticeUID=CO1.NTC.1771161&amp;isFromPublicArea=True&amp;isModal=False
</t>
  </si>
  <si>
    <t>FDLRUU-CD-108-2021</t>
  </si>
  <si>
    <t xml:space="preserve">https://community.secop.gov.co/Public/Tendering/OpportunityDetail/Index?noticeUID=CO1.NTC.1774475&amp;isFromPublicArea=True&amp;isModal=False
</t>
  </si>
  <si>
    <t>FDLRUU-CD-109-2021</t>
  </si>
  <si>
    <t>FDLRUU-CD-110-2021</t>
  </si>
  <si>
    <t xml:space="preserve">https://community.secop.gov.co/Public/Tendering/OpportunityDetail/Index?noticeUID=CO1.NTC.1776731&amp;isFromPublicArea=True&amp;isModal=False
</t>
  </si>
  <si>
    <t>FDLRUU-CD-111-2021</t>
  </si>
  <si>
    <t xml:space="preserve">https://community.secop.gov.co/Public/Tendering/OpportunityDetail/Index?noticeUID=CO1.NTC.1777218&amp;isFromPublicArea=True&amp;isModal=False
</t>
  </si>
  <si>
    <t>FDLRUU-CD-112-2021</t>
  </si>
  <si>
    <t xml:space="preserve">https://community.secop.gov.co/Public/Tendering/OpportunityDetail/Index?noticeUID=CO1.NTC.1774557&amp;isFromPublicArea=True&amp;isModal=False
</t>
  </si>
  <si>
    <t>FDLRUU-CD-113-2021</t>
  </si>
  <si>
    <t xml:space="preserve">https://community.secop.gov.co/Public/Tendering/OpportunityDetail/Index?noticeUID=CO1.NTC.1775767&amp;isFromPublicArea=True&amp;isModal=False
</t>
  </si>
  <si>
    <t>FDLRUU-CD-114-2021</t>
  </si>
  <si>
    <t>https://community.secop.gov.co/Public/Tendering/OpportunityDetail/Index?noticeUID=CO1.NTC.1775324&amp;isFromPublicArea=True&amp;isModal=False</t>
  </si>
  <si>
    <t>FDLRUU-CD-115-2021</t>
  </si>
  <si>
    <t xml:space="preserve">https://community.secop.gov.co/Public/Tendering/OpportunityDetail/Index?noticeUID=CO1.NTC.1775087&amp;isFromPublicArea=True&amp;isModal=False
</t>
  </si>
  <si>
    <t>FDLRUU-CD-116-2021</t>
  </si>
  <si>
    <t xml:space="preserve">https://community.secop.gov.co/Public/Tendering/OpportunityDetail/Index?noticeUID=CO1.NTC.1775977&amp;isFromPublicArea=True&amp;isModal=False
</t>
  </si>
  <si>
    <t>FDLRUU-CD-117-2021</t>
  </si>
  <si>
    <t>https://community.secop.gov.co/Public/Tendering/ContractNoticePhases/View?PPI=CO1.PPI.12112077&amp;isFromPublicArea=True&amp;isModal=False</t>
  </si>
  <si>
    <t>FDLRUU-CD-118-2021</t>
  </si>
  <si>
    <t xml:space="preserve">https://community.secop.gov.co/Public/Tendering/OpportunityDetail/Index?noticeUID=CO1.NTC.1776152&amp;isFromPublicArea=True&amp;isModal=False
</t>
  </si>
  <si>
    <t>FDLRUU-CD-119-2021</t>
  </si>
  <si>
    <t xml:space="preserve">https://community.secop.gov.co/Public/Tendering/OpportunityDetail/Index?noticeUID=CO1.NTC.1779563&amp;isFromPublicArea=True&amp;isModal=False
</t>
  </si>
  <si>
    <t>FDLRUU-CD-120-2021</t>
  </si>
  <si>
    <t xml:space="preserve">https://community.secop.gov.co/Public/Tendering/OpportunityDetail/Index?noticeUID=CO1.NTC.1779717&amp;isFromPublicArea=True&amp;isModal=False
</t>
  </si>
  <si>
    <t>FDLRUU-CD-121-2021</t>
  </si>
  <si>
    <t xml:space="preserve">https://community.secop.gov.co/Public/Tendering/OpportunityDetail/Index?noticeUID=CO1.NTC.1778699&amp;isFromPublicArea=True&amp;isModal=False
</t>
  </si>
  <si>
    <t>FDLRUU-CD-122-2021</t>
  </si>
  <si>
    <t xml:space="preserve">https://community.secop.gov.co/Public/Tendering/OpportunityDetail/Index?noticeUID=CO1.NTC.1779422&amp;isFromPublicArea=True&amp;isModal=False
</t>
  </si>
  <si>
    <t>FDLRUU-CD-123-2021</t>
  </si>
  <si>
    <t xml:space="preserve">https://community.secop.gov.co/Public/Tendering/OpportunityDetail/Index?noticeUID=CO1.NTC.1778960&amp;isFromPublicArea=True&amp;isModal=False
</t>
  </si>
  <si>
    <t>FDLRUU-CD-124-2021</t>
  </si>
  <si>
    <t xml:space="preserve">https://community.secop.gov.co/Public/Tendering/OpportunityDetail/Index?noticeUID=CO1.NTC.1779949&amp;isFromPublicArea=True&amp;isModal=False
</t>
  </si>
  <si>
    <t>FDLRUU-CD-125-2021</t>
  </si>
  <si>
    <t xml:space="preserve">https://community.secop.gov.co/Public/Tendering/OpportunityDetail/Index?noticeUID=CO1.NTC.1780524&amp;isFromPublicArea=True&amp;isModal=False
</t>
  </si>
  <si>
    <t>FDLRUU-CD-126-2021</t>
  </si>
  <si>
    <t xml:space="preserve">https://community.secop.gov.co/Public/Tendering/OpportunityDetail/Index?noticeUID=CO1.NTC.1783718&amp;isFromPublicArea=True&amp;isModal=False
</t>
  </si>
  <si>
    <t>FDLRUU-CD-127-2021</t>
  </si>
  <si>
    <t xml:space="preserve">https://community.secop.gov.co/Public/Tendering/OpportunityDetail/Index?noticeUID=CO1.NTC.1783125&amp;isFromPublicArea=True&amp;isModal=False
</t>
  </si>
  <si>
    <t>FDLRUU-CD-128-2021</t>
  </si>
  <si>
    <t xml:space="preserve">https://community.secop.gov.co/Public/Tendering/OpportunityDetail/Index?noticeUID=CO1.NTC.1783518&amp;isFromPublicArea=True&amp;isModal=False
</t>
  </si>
  <si>
    <t>FDLRUU-CD-129-2021</t>
  </si>
  <si>
    <t xml:space="preserve">https://community.secop.gov.co/Public/Tendering/OpportunityDetail/Index?noticeUID=CO1.NTC.1782687&amp;isFromPublicArea=True&amp;isModal=False
</t>
  </si>
  <si>
    <t>FDLRUU-CD-130-2021</t>
  </si>
  <si>
    <t xml:space="preserve">https://community.secop.gov.co/Public/Tendering/OpportunityDetail/Index?noticeUID=CO1.NTC.1783203&amp;isFromPublicArea=True&amp;isModal=False
</t>
  </si>
  <si>
    <t>FDLRUU-CD-131-2021</t>
  </si>
  <si>
    <t xml:space="preserve">https://community.secop.gov.co/Public/Tendering/OpportunityDetail/Index?noticeUID=CO1.NTC.1795227&amp;isFromPublicArea=True&amp;isModal=False
</t>
  </si>
  <si>
    <t>FDLRUU-CD-132-2021</t>
  </si>
  <si>
    <t xml:space="preserve">https://community.secop.gov.co/Public/Tendering/OpportunityDetail/Index?noticeUID=CO1.NTC.1787834&amp;isFromPublicArea=True&amp;isModal=False
</t>
  </si>
  <si>
    <t xml:space="preserve">https://community.secop.gov.co/Public/Tendering/OpportunityDetail/Index?noticeUID=CO1.NTC.1791825&amp;isFromPublicArea=True&amp;isModal=False
</t>
  </si>
  <si>
    <t>FDLRUU-CD-134-2021</t>
  </si>
  <si>
    <t>https://community.secop.gov.co/Public/Tendering/ContractNoticePhases/View?PPI=CO1.PPI.12152016&amp;isFromPublicArea=True&amp;isModal=False</t>
  </si>
  <si>
    <t>FDLRUU-CD-135-2021</t>
  </si>
  <si>
    <t xml:space="preserve">https://community.secop.gov.co/Public/Tendering/OpportunityDetail/Index?noticeUID=CO1.NTC.1791628&amp;isFromPublicArea=True&amp;isModal=False
</t>
  </si>
  <si>
    <t>FDLRUU-CD-136-2021</t>
  </si>
  <si>
    <t xml:space="preserve">https://community.secop.gov.co/Public/Tendering/OpportunityDetail/Index?noticeUID=CO1.NTC.1788680&amp;isFromPublicArea=True&amp;isModal=False
</t>
  </si>
  <si>
    <t>FDLRUU-CD-137-2021</t>
  </si>
  <si>
    <t xml:space="preserve">https://community.secop.gov.co/Public/Tendering/OpportunityDetail/Index?noticeUID=CO1.NTC.1788948&amp;isFromPublicArea=True&amp;isModal=False
</t>
  </si>
  <si>
    <t>FDLRUU-CD-138-2021</t>
  </si>
  <si>
    <t xml:space="preserve">https://community.secop.gov.co/Public/Tendering/OpportunityDetail/Index?noticeUID=CO1.NTC.1791539&amp;isFromPublicArea=True&amp;isModal=False
</t>
  </si>
  <si>
    <t>FDLRUU-CD-139-2021</t>
  </si>
  <si>
    <t xml:space="preserve">https://community.secop.gov.co/Public/Tendering/OpportunityDetail/Index?noticeUID=CO1.NTC.1791983&amp;isFromPublicArea=True&amp;isModal=False
</t>
  </si>
  <si>
    <t>FDLRUU-CD-140-2021</t>
  </si>
  <si>
    <t xml:space="preserve">https://community.secop.gov.co/Public/Tendering/OpportunityDetail/Index?noticeUID=CO1.NTC.1792090&amp;isFromPublicArea=True&amp;isModal=False
</t>
  </si>
  <si>
    <t>FDLRUU-CD-141-2021</t>
  </si>
  <si>
    <t xml:space="preserve">https://community.secop.gov.co/Public/Tendering/OpportunityDetail/Index?noticeUID=CO1.NTC.1792926&amp;isFromPublicArea=True&amp;isModal=False
</t>
  </si>
  <si>
    <t>FDLRUU-CD-142-2021</t>
  </si>
  <si>
    <t xml:space="preserve">https://community.secop.gov.co/Public/Tendering/OpportunityDetail/Index?noticeUID=CO1.NTC.1793992&amp;isFromPublicArea=True&amp;isModal=False
</t>
  </si>
  <si>
    <t>FDLRUU-CD-143-2021</t>
  </si>
  <si>
    <t xml:space="preserve">https://community.secop.gov.co/Public/Tendering/OpportunityDetail/Index?noticeUID=CO1.NTC.1799782&amp;isFromPublicArea=True&amp;isModal=False
</t>
  </si>
  <si>
    <t>FDLRUU-CD-144-2021</t>
  </si>
  <si>
    <t xml:space="preserve">https://community.secop.gov.co/Public/Tendering/OpportunityDetail/Index?noticeUID=CO1.NTC.1795223&amp;isFromPublicArea=True&amp;isModal=False
</t>
  </si>
  <si>
    <t>FDLRUU-CD-145-2021</t>
  </si>
  <si>
    <t xml:space="preserve">https://community.secop.gov.co/Public/Tendering/OpportunityDetail/Index?noticeUID=CO1.NTC.1795482&amp;isFromPublicArea=True&amp;isModal=False
</t>
  </si>
  <si>
    <t>FDLRUU-CD-146-2021</t>
  </si>
  <si>
    <t xml:space="preserve">https://community.secop.gov.co/Public/Tendering/OpportunityDetail/Index?noticeUID=CO1.NTC.1795742&amp;isFromPublicArea=True&amp;isModal=False
</t>
  </si>
  <si>
    <t>FDLRUU-CD-147-2021</t>
  </si>
  <si>
    <t xml:space="preserve">https://community.secop.gov.co/Public/Tendering/OpportunityDetail/Index?noticeUID=CO1.NTC.1795898&amp;isFromPublicArea=True&amp;isModal=False
</t>
  </si>
  <si>
    <t>FDLRUU-CD-148</t>
  </si>
  <si>
    <t xml:space="preserve">https://community.secop.gov.co/Public/Tendering/OpportunityDetail/Index?noticeUID=CO1.NTC.1796303&amp;isFromPublicArea=True&amp;isModal=False
</t>
  </si>
  <si>
    <t>FDLRUU-CD-149-2021</t>
  </si>
  <si>
    <t xml:space="preserve">https://community.secop.gov.co/Public/Tendering/OpportunityDetail/Index?noticeUID=CO1.NTC.1801677&amp;isFromPublicArea=True&amp;isModal=False
</t>
  </si>
  <si>
    <t>FDLRUU-CD-150-2021</t>
  </si>
  <si>
    <t xml:space="preserve">https://community.secop.gov.co/Public/Tendering/OpportunityDetail/Index?noticeUID=CO1.NTC.1800149&amp;isFromPublicArea=True&amp;isModal=False
</t>
  </si>
  <si>
    <t>FDLRUU-CD-175-2021</t>
  </si>
  <si>
    <t xml:space="preserve">https://community.secop.gov.co/Public/Tendering/OpportunityDetail/Index?noticeUID=CO1.NTC.1799940&amp;isFromPublicArea=True&amp;isModal=False
</t>
  </si>
  <si>
    <t>FDLRUU-CD-176-2021</t>
  </si>
  <si>
    <t xml:space="preserve">https://community.secop.gov.co/Public/Tendering/OpportunityDetail/Index?noticeUID=CO1.NTC.1804384&amp;isFromPublicArea=True&amp;isModal=False
</t>
  </si>
  <si>
    <t>FDLRUU-CD-177-2021</t>
  </si>
  <si>
    <t xml:space="preserve">https://community.secop.gov.co/Public/Tendering/OpportunityDetail/Index?noticeUID=CO1.NTC.1810869&amp;isFromPublicArea=True&amp;isModal=False
</t>
  </si>
  <si>
    <t>FDLRUU-CD-178-2021</t>
  </si>
  <si>
    <t xml:space="preserve">https://community.secop.gov.co/Public/Tendering/OpportunityDetail/Index?noticeUID=CO1.NTC.1809643&amp;isFromPublicArea=True&amp;isModal=False
</t>
  </si>
  <si>
    <t>FDLRUU-CD-179-2021</t>
  </si>
  <si>
    <t xml:space="preserve">https://community.secop.gov.co/Public/Tendering/OpportunityDetail/Index?noticeUID=CO1.NTC.1812077&amp;isFromPublicArea=True&amp;isModal=False
</t>
  </si>
  <si>
    <t>FDLRUU-CD-180-2021</t>
  </si>
  <si>
    <t xml:space="preserve">https://community.secop.gov.co/Public/Tendering/OpportunityDetail/Index?noticeUID=CO1.NTC.1818796&amp;isFromPublicArea=True&amp;isModal=False
</t>
  </si>
  <si>
    <t>FDLRUU-CD-181-2021</t>
  </si>
  <si>
    <t xml:space="preserve">https://community.secop.gov.co/Public/Tendering/OpportunityDetail/Index?noticeUID=CO1.NTC.1816502&amp;isFromPublicArea=True&amp;isModal=False
</t>
  </si>
  <si>
    <t>FDLRUU-CD-182-2021</t>
  </si>
  <si>
    <t xml:space="preserve">https://community.secop.gov.co/Public/Tendering/OpportunityDetail/Index?noticeUID=CO1.NTC.1824332&amp;isFromPublicArea=True&amp;isModal=False
</t>
  </si>
  <si>
    <t>FDLRUU-CD-183-2021</t>
  </si>
  <si>
    <t xml:space="preserve">https://community.secop.gov.co/Public/Tendering/OpportunityDetail/Index?noticeUID=CO1.NTC.1822899&amp;isFromPublicArea=True&amp;isModal=False
</t>
  </si>
  <si>
    <t>FDLRUU-CD-184-2021</t>
  </si>
  <si>
    <t xml:space="preserve">https://community.secop.gov.co/Public/Tendering/OpportunityDetail/Index?noticeUID=CO1.NTC.1827668&amp;isFromPublicArea=True&amp;isModal=False
</t>
  </si>
  <si>
    <t>FDLRUU-CD-185-2021</t>
  </si>
  <si>
    <t xml:space="preserve">https://community.secop.gov.co/Public/Tendering/OpportunityDetail/Index?noticeUID=CO1.NTC.1822125&amp;isFromPublicArea=True&amp;isModal=False
</t>
  </si>
  <si>
    <t>FDLRUU-CD-187-2021</t>
  </si>
  <si>
    <t xml:space="preserve">https://community.secop.gov.co/Public/Tendering/OpportunityDetail/Index?noticeUID=CO1.NTC.1827700&amp;isFromPublicArea=True&amp;isModal=False
</t>
  </si>
  <si>
    <t>FDLRUU-CD-188-2021</t>
  </si>
  <si>
    <t xml:space="preserve">https://community.secop.gov.co/Public/Tendering/OpportunityDetail/Index?noticeUID=CO1.NTC.1827735&amp;isFromPublicArea=True&amp;isModal=False
</t>
  </si>
  <si>
    <t>FDLRUU-CD-189-2021</t>
  </si>
  <si>
    <t xml:space="preserve">https://community.secop.gov.co/Public/Tendering/OpportunityDetail/Index?noticeUID=CO1.NTC.1845967&amp;isFromPublicArea=True&amp;isModal=False
</t>
  </si>
  <si>
    <t>FDLRUU-CD-190-2021</t>
  </si>
  <si>
    <t xml:space="preserve">https://community.secop.gov.co/Public/Tendering/OpportunityDetail/Index?noticeUID=CO1.NTC.1840460&amp;isFromPublicArea=True&amp;isModal=False
</t>
  </si>
  <si>
    <t>FDLRUU-CD-191-2021</t>
  </si>
  <si>
    <t xml:space="preserve">https://community.secop.gov.co/Public/Tendering/OpportunityDetail/Index?noticeUID=CO1.NTC.1838231&amp;isFromPublicArea=True&amp;isModal=False
</t>
  </si>
  <si>
    <t>FDLRUU-CD-192-2021</t>
  </si>
  <si>
    <t xml:space="preserve">https://community.secop.gov.co/Public/Tendering/OpportunityDetail/Index?noticeUID=CO1.NTC.1837450&amp;isFromPublicArea=True&amp;isModal=False
</t>
  </si>
  <si>
    <t>FDLRUU-CD-193-2021</t>
  </si>
  <si>
    <t xml:space="preserve">https://community.secop.gov.co/Public/Tendering/OpportunityDetail/Index?noticeUID=CO1.NTC.1838071&amp;isFromPublicArea=True&amp;isModal=False
</t>
  </si>
  <si>
    <t>FDLRUU-CD-194-2021</t>
  </si>
  <si>
    <t xml:space="preserve">https://community.secop.gov.co/Public/Tendering/OpportunityDetail/Index?noticeUID=CO1.NTC.1838147&amp;isFromPublicArea=True&amp;isModal=False
</t>
  </si>
  <si>
    <t>FDLRUU-CD-195-2021</t>
  </si>
  <si>
    <t xml:space="preserve">https://community.secop.gov.co/Public/Tendering/OpportunityDetail/Index?noticeUID=CO1.NTC.1840636&amp;isFromPublicArea=True&amp;isModal=False
</t>
  </si>
  <si>
    <t>FDLRUU-CD-196-2021</t>
  </si>
  <si>
    <t xml:space="preserve">https://community.secop.gov.co/Public/Tendering/OpportunityDetail/Index?noticeUID=CO1.NTC.1855162&amp;isFromPublicArea=True&amp;isModal=False
</t>
  </si>
  <si>
    <t>FDLRUU-CD-197-2021</t>
  </si>
  <si>
    <t xml:space="preserve">https://community.secop.gov.co/Public/Tendering/OpportunityDetail/Index?noticeUID=CO1.NTC.1848488&amp;isFromPublicArea=True&amp;isModal=False
</t>
  </si>
  <si>
    <t>FDLRUU-CD-198-2021</t>
  </si>
  <si>
    <t xml:space="preserve">https://community.secop.gov.co/Public/Tendering/OpportunityDetail/Index?noticeUID=CO1.NTC.1850883&amp;isFromPublicArea=True&amp;isModal=False
</t>
  </si>
  <si>
    <t>FDLRUU-CD-199-2021</t>
  </si>
  <si>
    <t xml:space="preserve">https://community.secop.gov.co/Public/Tendering/OpportunityDetail/Index?noticeUID=CO1.NTC.1851016&amp;isFromPublicArea=True&amp;isModal=False
</t>
  </si>
  <si>
    <t>FDLRUU-CD-200-2021</t>
  </si>
  <si>
    <t xml:space="preserve">https://community.secop.gov.co/Public/Tendering/OpportunityDetail/Index?noticeUID=CO1.NTC.1850890&amp;isFromPublicArea=True&amp;isModal=False
</t>
  </si>
  <si>
    <t>FDLRUU-CD-201-2021</t>
  </si>
  <si>
    <t xml:space="preserve">https://community.secop.gov.co/Public/Tendering/OpportunityDetail/Index?noticeUID=CO1.NTC.1850888&amp;isFromPublicArea=True&amp;isModal=False
</t>
  </si>
  <si>
    <t>FDLRUU-CD-202-2021</t>
  </si>
  <si>
    <t xml:space="preserve">https://community.secop.gov.co/Public/Tendering/OpportunityDetail/Index?noticeUID=CO1.NTC.1859804&amp;isFromPublicArea=True&amp;isModal=False
</t>
  </si>
  <si>
    <t>FDLRUU-CD-203-2021</t>
  </si>
  <si>
    <t xml:space="preserve">https://community.secop.gov.co/Public/Tendering/OpportunityDetail/Index?noticeUID=CO1.NTC.1855447&amp;isFromPublicArea=True&amp;isModal=False
</t>
  </si>
  <si>
    <t>FDLRUU-CD-204-2021</t>
  </si>
  <si>
    <t xml:space="preserve">https://community.secop.gov.co/Public/Tendering/OpportunityDetail/Index?noticeUID=CO1.NTC.1865279&amp;isFromPublicArea=True&amp;isModal=False
</t>
  </si>
  <si>
    <t>FDLRUU-CD-205-2021</t>
  </si>
  <si>
    <t xml:space="preserve">https://community.secop.gov.co/Public/Tendering/OpportunityDetail/Index?noticeUID=CO1.NTC.1865885&amp;isFromPublicArea=True&amp;isModal=False
</t>
  </si>
  <si>
    <t>FDLRUU-CD-206-2021</t>
  </si>
  <si>
    <t xml:space="preserve">https://community.secop.gov.co/Public/Tendering/OpportunityDetail/Index?noticeUID=CO1.NTC.1873143&amp;isFromPublicArea=True&amp;isModal=False
</t>
  </si>
  <si>
    <t>FDLRUU-CD-207-2021</t>
  </si>
  <si>
    <t xml:space="preserve">https://community.secop.gov.co/Public/Tendering/OpportunityDetail/Index?noticeUID=CO1.NTC.1879748&amp;isFromPublicArea=True&amp;isModal=False
</t>
  </si>
  <si>
    <t>FDLRUU-CD-208-2021</t>
  </si>
  <si>
    <t xml:space="preserve">https://community.secop.gov.co/Public/Tendering/OpportunityDetail/Index?noticeUID=CO1.NTC.1882619&amp;isFromPublicArea=True&amp;isModal=False
</t>
  </si>
  <si>
    <t>FDLRUU-CD-209-2021</t>
  </si>
  <si>
    <t xml:space="preserve">https://community.secop.gov.co/Public/Tendering/OpportunityDetail/Index?noticeUID=CO1.NTC.1882421&amp;isFromPublicArea=True&amp;isModal=False
</t>
  </si>
  <si>
    <t>FDLRUU-CD-210-2021</t>
  </si>
  <si>
    <t xml:space="preserve">https://community.secop.gov.co/Public/Tendering/OpportunityDetail/Index?noticeUID=CO1.NTC.1890627&amp;isFromPublicArea=True&amp;isModal=False
</t>
  </si>
  <si>
    <t>FDLRUU-CD-213-2021</t>
  </si>
  <si>
    <t xml:space="preserve">https://community.secop.gov.co/Public/Tendering/OpportunityDetail/Index?noticeUID=CO1.NTC.1890582&amp;isFromPublicArea=True&amp;isModal=False
</t>
  </si>
  <si>
    <t>FDLRUU-CD-214-2021</t>
  </si>
  <si>
    <t xml:space="preserve">https://community.secop.gov.co/Public/Tendering/OpportunityDetail/Index?noticeUID=CO1.NTC.1890771&amp;isFromPublicArea=True&amp;isModal=False
</t>
  </si>
  <si>
    <t>FDLRUU-CD-215-2021</t>
  </si>
  <si>
    <t xml:space="preserve">https://community.secop.gov.co/Public/Tendering/OpportunityDetail/Index?noticeUID=CO1.NTC.1895358&amp;isFromPublicArea=True&amp;isModal=False
</t>
  </si>
  <si>
    <t>FDLRUU-CD-216-2021</t>
  </si>
  <si>
    <t xml:space="preserve">https://community.secop.gov.co/Public/Tendering/OpportunityDetail/Index?noticeUID=CO1.NTC.1897422&amp;isFromPublicArea=True&amp;isModal=False
</t>
  </si>
  <si>
    <t xml:space="preserve">https://www.colombiacompra.gov.co/tienda-virtual-del-estado-colombiano/ordenes-compra/67439
</t>
  </si>
  <si>
    <t>https://www.colombiacompra.gov.co/tienda-virtual-del-estado-colombiano/ordenes-compra/66472</t>
  </si>
  <si>
    <t>FDLRUU-CD-217-2021</t>
  </si>
  <si>
    <t xml:space="preserve">https://community.secop.gov.co/Public/Tendering/OpportunityDetail/Index?noticeUID=CO1.NTC.1954811&amp;isFromPublicArea=True&amp;isModal=False
</t>
  </si>
  <si>
    <t>FDLRUU-CD-218-2021</t>
  </si>
  <si>
    <t xml:space="preserve">https://community.secop.gov.co/Public/Tendering/OpportunityDetail/Index?noticeUID=CO1.NTC.1971462&amp;isFromPublicArea=True&amp;isModal=False
</t>
  </si>
  <si>
    <t>FDLRUU-CD-219-2021</t>
  </si>
  <si>
    <t xml:space="preserve">https://community.secop.gov.co/Public/Tendering/OpportunityDetail/Index?noticeUID=CO1.NTC.1972508&amp;isFromPublicArea=True&amp;isModal=False
</t>
  </si>
  <si>
    <t>FDLRUU-CD-220-2021</t>
  </si>
  <si>
    <t xml:space="preserve">https://community.secop.gov.co/Public/Tendering/OpportunityDetail/Index?noticeUID=CO1.NTC.1972739&amp;isFromPublicArea=True&amp;isModal=False
</t>
  </si>
  <si>
    <t>FDLRUU-CD-221-2021</t>
  </si>
  <si>
    <t xml:space="preserve">https://community.secop.gov.co/Public/Tendering/OpportunityDetail/Index?noticeUID=CO1.NTC.1976262&amp;isFromPublicArea=True&amp;isModal=False
</t>
  </si>
  <si>
    <t xml:space="preserve">https://community.secop.gov.co/Public/Tendering/OpportunityDetail/Index?noticeUID=CO1.NTC.1985795&amp;isFromPublicArea=True&amp;isModal=False
</t>
  </si>
  <si>
    <t>FDLRUU-CD-223.2021</t>
  </si>
  <si>
    <t xml:space="preserve">https://community.secop.gov.co/Public/Tendering/OpportunityDetail/Index?noticeUID=CO1.NTC.1986437&amp;isFromPublicArea=True&amp;isModal=False
</t>
  </si>
  <si>
    <t>FDLRUU-CD-224-2021</t>
  </si>
  <si>
    <t xml:space="preserve">https://community.secop.gov.co/Public/Tendering/OpportunityDetail/Index?noticeUID=CO1.NTC.1988013&amp;isFromPublicArea=True&amp;isModal=False
</t>
  </si>
  <si>
    <t>FDLRUU-CD-225-2021</t>
  </si>
  <si>
    <t>https://www.contratos.gov.co/consultas/detalleProceso.do?numConstancia=21-22-26755</t>
  </si>
  <si>
    <t>FDLRUU-SABM-226-2021</t>
  </si>
  <si>
    <t xml:space="preserve">https://community.secop.gov.co/Public/Tendering/OpportunityDetail/Index?noticeUID=CO1.NTC.2016319&amp;isFromPublicArea=True&amp;isModal=False
</t>
  </si>
  <si>
    <t>FDLRUU-CD-227-2021</t>
  </si>
  <si>
    <t xml:space="preserve">https://community.secop.gov.co/Public/Tendering/OpportunityDetail/Index?noticeUID=CO1.NTC.2016792&amp;isFromPublicArea=True&amp;isModal=False
</t>
  </si>
  <si>
    <t>FDLRUU-AC-228-2021</t>
  </si>
  <si>
    <t xml:space="preserve">https://community.secop.gov.co/Public/Tendering/OpportunityDetail/Index?noticeUID=CO1.NTC.2014733&amp;isFromPublicArea=True&amp;isModal=False
</t>
  </si>
  <si>
    <t>FDLRUU-CD-229-2021</t>
  </si>
  <si>
    <t xml:space="preserve">https://community.secop.gov.co/Public/Tendering/OpportunityDetail/Index?noticeUID=CO1.NTC.2016632&amp;isFromPublicArea=True&amp;isModal=False
</t>
  </si>
  <si>
    <t xml:space="preserve">FDLRUU-CD-230-2021 </t>
  </si>
  <si>
    <t xml:space="preserve">https://community.secop.gov.co/Public/Tendering/OpportunityDetail/Index?noticeUID=CO1.NTC.2029861&amp;isFromPublicArea=True&amp;isModal=False
</t>
  </si>
  <si>
    <t xml:space="preserve">FDLRUU-CD-231-2021 </t>
  </si>
  <si>
    <t xml:space="preserve">https://community.secop.gov.co/Public/Tendering/OpportunityDetail/Index?noticeUID=CO1.NTC.2035217&amp;isFromPublicArea=True&amp;isModal=False
</t>
  </si>
  <si>
    <t>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t>
  </si>
  <si>
    <t xml:space="preserve">FDLRUU-CD-233-2021 </t>
  </si>
  <si>
    <t>https://www.contratos.gov.co/consultas/detalleProceso.do?numConstancia=21-22-27304&amp;g-recaptcha-response=03AGdBq254V5ltFbf3kHDzZRljRDxhQwD_XZa1RNQVlhHb5HFztHMfyogZfvHHZnMF6wOGezN36FWHRtXXOx1E-xC7uMVTgIYbwtGcCszIol85TSnuOez8V5X10mGQWuOXsAmcCGx3XoqcIaf3Zyamnh2vLXMSFc4egOGrzJT6G7kwILz6V4zhBwMTy_l5pxNe91konY5yEB_HT2vjWcvh53Y0oM48MNHR_WXBaPfl0jw6cRLlFrDXyyPFHkr2_Cem1eqAcSjiIToqoQ88675jqdVu1uoLJu0la-g7g6BQXqiNCe-Tjapwv6S2NovFnTO5mYXp3pYMhUzprbkW-Kav3bQsp6XN2e05J3NMybC8a51dhGCTRZDaEMOMfa1tTeAzJUdFMpkG73ERg8XPMfr1rFDviVrnfNOr_Vlz4Br6vh5T1uNE38qdVxBnPSvV_jFTGQTrdJj9cLkFgtM_gfB4Pr2z66-Nvb4wrUhqW6lwORngBQ5Yw1HDB0AGgyBLVrsFUCC81UjrbeyNUw1Y0bFbGX50cvHUa9LmsA</t>
  </si>
  <si>
    <t>https://colombiacompra.gov.co/tienda-virtual-del-estado-colombiano/ordenes-compra/70180</t>
  </si>
  <si>
    <t xml:space="preserve">FDLRUU-CMA-225-2021 </t>
  </si>
  <si>
    <t xml:space="preserve">https://community.secop.gov.co/Public/Tendering/OpportunityDetail/Index?noticeUID=CO1.NTC.2025332&amp;isFromPublicArea=True&amp;isModal=False
</t>
  </si>
  <si>
    <t xml:space="preserve">FDLRUU-CD-235-2021 </t>
  </si>
  <si>
    <t xml:space="preserve">https://community.secop.gov.co/Public/Tendering/OpportunityDetail/Index?noticeUID=CO1.NTC.2093989&amp;isFromPublicArea=True&amp;isModal=False
</t>
  </si>
  <si>
    <t xml:space="preserve">FDLRUU-CD-237-2021 </t>
  </si>
  <si>
    <t xml:space="preserve">https://community.secop.gov.co/Public/Tendering/OpportunityDetail/Index?noticeUID=CO1.NTC.2096438&amp;isFromPublicArea=True&amp;isModal=False
</t>
  </si>
  <si>
    <t xml:space="preserve">FDLRUU-CD-238-2021 </t>
  </si>
  <si>
    <t xml:space="preserve">https://community.secop.gov.co/Public/Tendering/OpportunityDetail/Index?noticeUID=CO1.NTC.2094199&amp;isFromPublicArea=True&amp;isModal=False
</t>
  </si>
  <si>
    <t xml:space="preserve">FDLRUU-CD-239-2021 </t>
  </si>
  <si>
    <t>https://community.secop.gov.co/Public/Tendering/OpportunityDetail/Index?noticeUID=CO1.NTC.2094437&amp;isFromPublicArea=True&amp;isModal=False</t>
  </si>
  <si>
    <t xml:space="preserve">FDLRUU-CD-240-2021 </t>
  </si>
  <si>
    <t xml:space="preserve">https://community.secop.gov.co/Public/Tendering/OpportunityDetail/Index?noticeUID=CO1.NTC.2094094&amp;isFromPublicArea=True&amp;isModal=False
</t>
  </si>
  <si>
    <t xml:space="preserve">FDLRUU-CD-241-2021 </t>
  </si>
  <si>
    <t>https://community.secop.gov.co/Public/Tendering/OpportunityDetail/Index?noticeUID=CO1.NTC.2104616&amp;isFromPublicArea=True&amp;isModal=False</t>
  </si>
  <si>
    <t xml:space="preserve">FDLRUU-CD-242-2021 </t>
  </si>
  <si>
    <t>https://community.secop.gov.co/Public/Tendering/OpportunityDetail/Index?noticeUID=CO1.NTC.2104961&amp;isFromPublicArea=True&amp;isModal=False</t>
  </si>
  <si>
    <t xml:space="preserve">FDLRUU-CD-243-2021 </t>
  </si>
  <si>
    <t xml:space="preserve">https://community.secop.gov.co/Public/Tendering/OpportunityDetail/Index?noticeUID=CO1.NTC.2126144&amp;isFromPublicArea=True&amp;isModal=False
</t>
  </si>
  <si>
    <t>FDLRUU-CD-244-2021.</t>
  </si>
  <si>
    <t xml:space="preserve">https://community.secop.gov.co/Public/Tendering/OpportunityDetail/Index?noticeUID=CO1.NTC.2143725&amp;isFromPublicArea=True&amp;isModal=False
</t>
  </si>
  <si>
    <t xml:space="preserve">FDLRUU-CD-245-2021 </t>
  </si>
  <si>
    <t xml:space="preserve">https://community.secop.gov.co/Public/Tendering/OpportunityDetail/Index?noticeUID=CO1.NTC.2110522&amp;isFromPublicArea=True&amp;isModal=False
</t>
  </si>
  <si>
    <t>FDLRUU-CD-246-2021</t>
  </si>
  <si>
    <t xml:space="preserve">https://community.secop.gov.co/Public/Tendering/OpportunityDetail/Index?noticeUID=CO1.NTC.2132050&amp;isFromPublicArea=True&amp;isModal=False
</t>
  </si>
  <si>
    <t xml:space="preserve">FDLRUU-CD-247-2021 </t>
  </si>
  <si>
    <t xml:space="preserve">https://community.secop.gov.co/Public/Tendering/OpportunityDetail/Index?noticeUID=CO1.NTC.2116651&amp;isFromPublicArea=True&amp;isModal=False
</t>
  </si>
  <si>
    <t xml:space="preserve">FDLRUU-CD-232-2021 </t>
  </si>
  <si>
    <t xml:space="preserve">FDLRUU-CD-250-2021 </t>
  </si>
  <si>
    <t xml:space="preserve">https://community.secop.gov.co/Public/Tendering/OpportunityDetail/Index?noticeUID=CO1.NTC.2119239&amp;isFromPublicArea=True&amp;isModal=False
</t>
  </si>
  <si>
    <t>FDLRUU-MC-251-2021</t>
  </si>
  <si>
    <t xml:space="preserve">https://community.secop.gov.co/Public/Tendering/OpportunityDetail/Index?noticeUID=CO1.NTC.2122110&amp;isFromPublicArea=True&amp;isModal=False
</t>
  </si>
  <si>
    <t>FDLRUU-CD-252-2021</t>
  </si>
  <si>
    <t xml:space="preserve">https://community.secop.gov.co/Public/Tendering/OpportunityDetail/Index?noticeUID=CO1.NTC.2209095&amp;isFromPublicArea=True&amp;isModal=False
</t>
  </si>
  <si>
    <t xml:space="preserve">https://community.secop.gov.co/Public/Tendering/OpportunityDetail/Index?noticeUID=CO1.NTC.2164900&amp;isFromPublicArea=True&amp;isModal=False
</t>
  </si>
  <si>
    <t xml:space="preserve">https://community.secop.gov.co/Public/Tendering/OpportunityDetail/Index?noticeUID=CO1.NTC.2165138&amp;isFromPublicArea=True&amp;isModal=False
</t>
  </si>
  <si>
    <t xml:space="preserve">https://community.secop.gov.co/Public/Tendering/OpportunityDetail/Index?noticeUID=CO1.NTC.2165335&amp;isFromPublicArea=True&amp;isModal=False
</t>
  </si>
  <si>
    <t>FDLRUU-CD-257-2021</t>
  </si>
  <si>
    <t xml:space="preserve">https://community.secop.gov.co/Public/Tendering/OpportunityDetail/Index?noticeUID=CO1.NTC.2164860&amp;isFromPublicArea=True&amp;isModal=False
</t>
  </si>
  <si>
    <t>FDLRUU-CD-258-2021</t>
  </si>
  <si>
    <t xml:space="preserve">https://community.secop.gov.co/Public/Tendering/OpportunityDetail/Index?noticeUID=CO1.NTC.2165099&amp;isFromPublicArea=True&amp;isModal=False
</t>
  </si>
  <si>
    <t>FDLRUU-CD-259-2021</t>
  </si>
  <si>
    <t xml:space="preserve">https://community.secop.gov.co/Public/Tendering/OpportunityDetail/Index?noticeUID=CO1.NTC.2165619&amp;isFromPublicArea=True&amp;isModal=False
</t>
  </si>
  <si>
    <t>FDLRUU-CD-260-2021</t>
  </si>
  <si>
    <t xml:space="preserve">https://community.secop.gov.co/Public/Tendering/OpportunityDetail/Index?noticeUID=CO1.NTC.2167124&amp;isFromPublicArea=True&amp;isModal=False
</t>
  </si>
  <si>
    <t>FDLRUU-CD-261-2021</t>
  </si>
  <si>
    <t>https://community.secop.gov.co/Public/Tendering/OpportunityDetail/Index?noticeUID=CO1.NTC.2165067&amp;isFromPublicArea=True&amp;isModal=False</t>
  </si>
  <si>
    <t>FDLRUU-CD-262-2021</t>
  </si>
  <si>
    <t xml:space="preserve">https://community.secop.gov.co/Public/Tendering/OpportunityDetail/Index?noticeUID=CO1.NTC.2166082&amp;isFromPublicArea=True&amp;isModal=False
</t>
  </si>
  <si>
    <t>FDLRUU-CD-263-2021</t>
  </si>
  <si>
    <t xml:space="preserve">https://community.secop.gov.co/Public/Tendering/OpportunityDetail/Index?noticeUID=CO1.NTC.2165976&amp;isFromPublicArea=True&amp;isModal=False
</t>
  </si>
  <si>
    <t>FDLRUU-CD-264-2021</t>
  </si>
  <si>
    <t xml:space="preserve">https://community.secop.gov.co/Public/Tendering/OpportunityDetail/Index?noticeUID=CO1.NTC.2166603&amp;isFromPublicArea=True&amp;isModal=False
</t>
  </si>
  <si>
    <t>FDLRUU-CD-265-2021</t>
  </si>
  <si>
    <t xml:space="preserve">https://community.secop.gov.co/Public/Tendering/OpportunityDetail/Index?noticeUID=CO1.NTC.2165207&amp;isFromPublicArea=True&amp;isModal=False
</t>
  </si>
  <si>
    <t>FDLRUU-CD-266-2021</t>
  </si>
  <si>
    <t xml:space="preserve">https://community.secop.gov.co/Public/Tendering/OpportunityDetail/Index?noticeUID=CO1.NTC.2164245&amp;isFromPublicArea=True&amp;isModal=False
</t>
  </si>
  <si>
    <t>FDLRUU-CD-267-2021</t>
  </si>
  <si>
    <t xml:space="preserve">https://community.secop.gov.co/Public/Tendering/OpportunityDetail/Index?noticeUID=CO1.NTC.2187120&amp;isFromPublicArea=True&amp;isModal=False
</t>
  </si>
  <si>
    <t>FDLRUU-CD-268-2021</t>
  </si>
  <si>
    <t xml:space="preserve">https://community.secop.gov.co/Public/Tendering/OpportunityDetail/Index?noticeUID=CO1.NTC.2178643&amp;isFromPublicArea=True&amp;isModal=False
</t>
  </si>
  <si>
    <t>FDLRUU-CD-269-2021</t>
  </si>
  <si>
    <t xml:space="preserve">https://community.secop.gov.co/Public/Tendering/OpportunityDetail/Index?noticeUID=CO1.NTC.2164939&amp;isFromPublicArea=True&amp;isModal=False
</t>
  </si>
  <si>
    <t>FDLRUU-CD-270-2021</t>
  </si>
  <si>
    <t xml:space="preserve">https://community.secop.gov.co/Public/Tendering/OpportunityDetail/Index?noticeUID=CO1.NTC.2178989&amp;isFromPublicArea=True&amp;isModal=False
</t>
  </si>
  <si>
    <t>FDLRUU-CD-271-2021</t>
  </si>
  <si>
    <t xml:space="preserve">https://community.secop.gov.co/Public/Tendering/OpportunityDetail/Index?noticeUID=CO1.NTC.2171525&amp;isFromPublicArea=True&amp;isModal=False
</t>
  </si>
  <si>
    <t>FDLRUU-CD-272-2021</t>
  </si>
  <si>
    <t xml:space="preserve">https://community.secop.gov.co/Public/Tendering/OpportunityDetail/Index?noticeUID=CO1.NTC.2172964&amp;isFromPublicArea=True&amp;isModal=False
</t>
  </si>
  <si>
    <t xml:space="preserve">https://community.secop.gov.co/Public/Tendering/OpportunityDetail/Index?noticeUID=CO1.NTC.2183657&amp;isFromPublicArea=True&amp;isModal=False
</t>
  </si>
  <si>
    <t>FDLRUU-CD-274-2021</t>
  </si>
  <si>
    <t xml:space="preserve">https://community.secop.gov.co/Public/Tendering/OpportunityDetail/Index?noticeUID=CO1.NTC.2179921&amp;isFromPublicArea=True&amp;isModal=False
</t>
  </si>
  <si>
    <t xml:space="preserve">https://community.secop.gov.co/Public/Tendering/OpportunityDetail/Index?noticeUID=CO1.NTC.2185657&amp;isFromPublicArea=True&amp;isModal=False
</t>
  </si>
  <si>
    <t>OC-74071</t>
  </si>
  <si>
    <t xml:space="preserve"> https://colombiacompra.gov.co/tienda-virtual-del-estado-colombiano/ordenes-compra/74071</t>
  </si>
  <si>
    <t>OC-74072</t>
  </si>
  <si>
    <t xml:space="preserve"> https://colombiacompra.gov.co/tienda-virtual-del-estado-colombiano/ordenes-compra/74072</t>
  </si>
  <si>
    <t>FDLRUU-CD-276-2021</t>
  </si>
  <si>
    <t xml:space="preserve">https://community.secop.gov.co/Public/Tendering/OpportunityDetail/Index?noticeUID=CO1.NTC.2185517&amp;isFromPublicArea=True&amp;isModal=False
</t>
  </si>
  <si>
    <t>FDLRUU-CD-277-2021</t>
  </si>
  <si>
    <t xml:space="preserve">https://community.secop.gov.co/Public/Tendering/OpportunityDetail/Index?noticeUID=CO1.NTC.2200901&amp;isFromPublicArea=True&amp;isModal=False
</t>
  </si>
  <si>
    <t>FDLRUU-CD-278-2021</t>
  </si>
  <si>
    <t xml:space="preserve">https://community.secop.gov.co/Public/Tendering/OpportunityDetail/Index?noticeUID=CO1.NTC.2201005&amp;isFromPublicArea=True&amp;isModal=False
</t>
  </si>
  <si>
    <t>FDLRUU-SAMC-246-2021</t>
  </si>
  <si>
    <t xml:space="preserve">https://community.secop.gov.co/Public/Tendering/OpportunityDetail/Index?noticeUID=CO1.NTC.2171886&amp;isFromPublicArea=True&amp;isModal=False
</t>
  </si>
  <si>
    <t>OC-73843</t>
  </si>
  <si>
    <t xml:space="preserve"> https://colombiacompra.gov.co/tienda-virtual-del-estado-colombiano/ordenes-compra/73843</t>
  </si>
  <si>
    <t>OC-73844</t>
  </si>
  <si>
    <t xml:space="preserve"> https://colombiacompra.gov.co/tienda-virtual-del-estado-colombiano/ordenes-compra/73844</t>
  </si>
  <si>
    <t>OC-73845</t>
  </si>
  <si>
    <t xml:space="preserve"> https://colombiacompra.gov.co/tienda-virtual-del-estado-colombiano/ordenes-compra/73845</t>
  </si>
  <si>
    <t>OC-75043</t>
  </si>
  <si>
    <t xml:space="preserve"> https://colombiacompra.gov.co/tienda-virtual-del-estado-colombiano/ordenes-compra/75043</t>
  </si>
  <si>
    <t>PRESTAR LOS SERVICIOS PROFESIONALES PARA APOYAR EL SEGUIMIENTO Y APOYO A LA SUPERVISION DE LOS PROYECTOS DE PARQUES SOBRE LAS METAS ESTABLECIDAS EN EL PLAN DE DESARROLLO LOCAL</t>
  </si>
  <si>
    <t>APOYAR ADMINISTRATIVA Y ASISTENCIALMENTE A LAS INSPECCIONES DE POLICÍA DE LA LOCALIDAD DE RAFAEL URIBE URIBE</t>
  </si>
  <si>
    <t>PRESTAR LOS SERVICIOS PROFESIONALES PARA APOYAR LA REVISIÓN Y/O ELABORACIÓN DE LOS DOCUMENTOS Y GESTIONES PROVENIENTES DE LAS DIFERENTES ÁREAS RELACIONADAS CON TEMAS ADMINISTRATIVOS CONTABLES Y FINANCIEROS DE LOS PROCESOS Y CONTRATOS DEL FONDO DE DESARROLLO LOCAL DE RAFAEL URIBE URIBE.”</t>
  </si>
  <si>
    <t>PRESTAR LOS SERVICIOS PROFESIONALES PARA DEPURAR LAS OBLIGACIONES POR PAGAR A CARGO DEL FONDO DE DESARROLLO DE RAFAEL URIBE URIBE</t>
  </si>
  <si>
    <t>APOYAR JURÍDICAMENTE LA EJECUCIÓN DE LAS ACCIONES REQUERIDAS PARA LA DEPURACIÓN DE LAS ACTUACIONES ADMINISTRATIVAS QUE CURSAN EN LA ALCALDÍA LOCAL</t>
  </si>
  <si>
    <t>APOYAR JURÍDICAMENTE LA EJECUCIÓN DE LAS ACCIONES REQUERIDAS PARA LA DEPURACIÓN DE LAS ACTUACIONES ADMISNITRATIVAS QUE CURSAN EN LA ALCALDÍA LOCAL.</t>
  </si>
  <si>
    <t>PRESTAR LOS SERVICIOS PROFESIONALES PARA DEPURAR LAS OBLIGACIONES POR PAGAR A CARGO DEL FONDO DE DESARROLLO DE RAFAEL URIBE URIBE.</t>
  </si>
  <si>
    <t>APOYAR TÉCNICAMENTE LAS DISTINTAS ETAPAS DE LOS PROCESOS DE COMPETENCIA DE LAS INSPECCIONES DE POLICÍA DE LA LOCALIDAD, SEGÚN REPARTO.</t>
  </si>
  <si>
    <t xml:space="preserve">PRESTAR LOS SERVICIOS PROFESIONALES COMO ABOGADO PARA APOYAR LA GESTIÓN CONTRACTUAL DEL ÁREA GESTIÓN DEL DESARROLLO LOCAL DE LA ALCALDÍA LOCAL DE RAFAEL URIBE URIBE EN LOS DIFERENTES PROCESOS DE SELECCIÓN EN SUS ETAPAS PRECONTRACTUAL, CONTRACTUAL Y POSTCONTRACTUAL </t>
  </si>
  <si>
    <t>APOYAR TÉCNICAMENTE LAS DISTINTAS ETAPAS DE LOS PROCESOS DE COMPETENCIA DE LA ALCALDÍA LOCAL PARA LA DEPURACIÓN DE LAS ACTUACIONES ADMINISTRATIVAS</t>
  </si>
  <si>
    <t>PRESTAR LOS SERVICIOS PROFESIONALES AL DESPACHO DE LA ALCALDÍA LOCAL DE RAFAEL URIBE URIBE EN ACTIVIDADES DE ORDEN ADMINISTRATIVO Y DE GESTION QUE SE LE SOLICITEN</t>
  </si>
  <si>
    <t>PRESTAR LOS SERVICIOS COMO PROFESIONAL ESPECIALIZADO PARA APOYAR AL ALCALDE LOCAL EN EL CONTROL, SEGUIMIENTO Y VERIFICACION DE LOS PROCESOS DE CONTRATACIÓN EN SUS DIFERENTES ETAPAS EN EL ÁREA DE GESTIÓN DEL DESARROLLO DE LA ALCALDÍA LOCAL DE RAFAEL URIBE URIBE</t>
  </si>
  <si>
    <t>PRESTACIÓN DE SERVICIOS PROFESIONALES PARA APOYAR LAS ETAPAS PRECONTRACTUAL, CONTRACTUAL Y POSTCONTRACTUAL DE LOS PROCESOS DE ADQUISICIÓN DE BIENES Y SERVICIOS QUE REALICE EL FONDO DE DESARROLLO LOCAL DE RAFAEL URIBE URIBE, DE ACUERDO CON LOS ESTUDIOS PREVIOS</t>
  </si>
  <si>
    <t>PRESTAR LOS SERVICIOS PROFESIONALES COMO ABOGADO PARA APOYAR LA GESTIÓN CONTRACTUAL DEL ÁREA GESTIÓN DEL DESARROLLO LOCAL DE LA ALCALDÍA LOCAL DE RAFAEL URIBE URIBE EN LOS DIFERENTES PROCESOS DE SELECCIÓN EN SUS ETAPAS PRECONTRACTUAL, CONTRACTUAL Y POSTCONTRACTUALP</t>
  </si>
  <si>
    <t>“PRESTAR SUS SERVICIOS DE APOYO TECNICO ADMINISTRATIVO EN LOS ASUNTOS RELACIONADOS CON LA CONTRATACION EN EL AREA DE GESTIÓN DEL DESARROLLO LOCAL DE LA ALCALDÍA LOCAL DE RAFAEL URIBE URIBE”</t>
  </si>
  <si>
    <t>“PRESTAR LOS SERVICIOS PROFESIONALES COMO INGENIERO O ARQUITECTO PARA DEPURAR LAS OBLIGACIONES POR PAGAR A CARGO DEL FONDO DE DESARROLLO LOCAL
DE RAFEL URIBE URIBE”</t>
  </si>
  <si>
    <t>PRESTAR LOS SERVICIOS PROFESIONALES PARA APOYAR AL DESPACHO DE LA ALCALDIA LOCAL DE RAFAEL URIBE URIBE EN TEMAS ECONÓMICOS Y ADMINISTRATIVOS PROPIOS DE LA GESTIÓN, ASI COMO, EN EL ANALISIS DE LOS DOCUMENTOS QUE SE LE ENCOMIENDEN, SEGUIMIENTO Y COORDINACIÓN DE ESTRATEGIAS Y EMISIÓN DE LINEAMIENTOS QUE COADYUVEN AL FORTALECIMIENTO INSTITUCIONAL DE LA ALCALDIA LOCAL</t>
  </si>
  <si>
    <t>PRESTAR SUS SERVICIOS DE APOYO ADMINISTRATIVO ASISTENCIAL AL DESPACHO DE LA ALCALDÍA LOCAL DE RAFAEL URIBE URIBE</t>
  </si>
  <si>
    <t>PRESTAR LOS SERVICIOS PERSONALES DE APOYO A LA GESTIÓN PARA LA CONDUCCIÓN DE LOS VEHÍCULOS LIVIANOS QUE LE SEAN ASIGNADOS Y QUE SE ENCUENTREN AL SERVICIO DE LA ALCALDÍA LOCAL DE RAFAEL URIBE URIBE</t>
  </si>
  <si>
    <t>PRESTAR LOS SERVICIOS PROFESIONALES ESPECIALIZADOS PARA APOYAR EL AREA DE GESTION DE DESARROLLO LOCAL DEL FONDO DE DESARROLLO LOCAL DE RAFAEL URIBE URIBE A FIN DE ORIENTAR LA EJECUCIÓN Y SEGUIMIENTO DE LAS ACTIVIDADES DE LOS PROCESOS ASOCIADOS CON EL ÁREA, ASÍ COMO DE LOS PROYECTOS DE INVERSIÓN DEL PLAN DE DESARROLLO LOCAL VIGENCIA 2021 - 2024</t>
  </si>
  <si>
    <t>PRESTAR LOS SERVICIOS TECNICOS DE APOYO A LOS PROFESIONALES ENCARGADOS DE LA DEPURACION DE LAS OBLIGACIONES POR PAGAR A CARGO DEL FONDO DE DESARROLLO LOCAL DE RAFAEL URIBE URIBE”</t>
  </si>
  <si>
    <t>PRESTAR LOS SERVICIOS PROFESIONALES PARA APOYAR LA EJECUCIÓN Y SEGUIMIENTO DE LAS ACTIVIDADES DE LOS PROCESOS DE PLANEACION ASOCIADOS CON EL ÁREA DE GESTION DE DESARROLLO LOCAL, ASÍ COMO DE LOS PROYECTOS DE INVERSIÓN DEL PLAN DE DESARROLLO</t>
  </si>
  <si>
    <t>PRESTAR SERVICIOS PROFESIONALES ESPECIALIZADOS AL DESPACHO DEL ALCALDE LOCAL EN LA FORMULACIÓN E IMPLEMENTACIÓN DE ESTRATEGIAS INTERINSTITUCIONALES EN ASPECTOS ECONOMICOS, SOCIALES Y CULTURALES, QUE IMPACTEN EN LA LOCALIDAD RAFAEL URIBE URIB</t>
  </si>
  <si>
    <t>“APOYAR AL ALCALDE (SA) LOCAL EN LA PROMOCIÓN, ACOMPAÑAMIENTO, COORDINACIÓN Y ATENCIÓN DE LAS INSTANCIAS DE COORDINACIÓN INTERINSTITUCIONALES Y LAS INSTANCIAS DE PARTICIPACIÓN LOCALES, ASÍ COMO LOS PROCESOS COMUNITARIOS EN LA LOCALIDAD”.</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</si>
  <si>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</si>
  <si>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APOYAR EL (LA) ALCALDE (SA)LOCAL EN LA GESTIÓN DE LOS ASUNTOS RELACIONADOS CON SEGURIDAD CIUDADANA, CONVIVENCIA Y PREVENCIÓN DE CONFLICTIVIDADES, VIOLENCIAS Y DELITOS EN LA LOCALIDAD, DE CONFORMIDAD CON EL MARCO NORMATIVO APLICABLE EN LA MATERIA</t>
  </si>
  <si>
    <t>APOYAR TÉCNICAMENTE LAS DISTINTAS ETAPAS DE LOS PROCESOS DE COMPETENCIA DE LA ALCALDÍA LOCAL PARA LA DEPURACIÓN DE LAS ACTUACIONES ADMINISTRATIVAS”</t>
  </si>
  <si>
    <t>APOYAR JURÍDICAMENTE LA EJECUCIÓN DE LAS ACCIONES REQUERIDAS PARA LA DEPURACIÓN DE LAS ACTUACIONES ADMINISTRATIVAS QUE CURSAN EN LA ALCALDÍA LOCAL</t>
  </si>
  <si>
    <t>APOYAR LA GESTIÓN DOCUMENTAL DE LA ALCALDÍA LOCAL PARA LA IMPLEMENTACIÓN DEL PROCESO DE VERIFICACIÓN, SOPORTE Y ACOMPAÑAMIENTO, EN EL DESARROLLO DE LAS ACTIVIDADES PROPIAS DE LOS PROCESOS Y ACTUACIONES ADMINISTRATIVAS EXISTENTES</t>
  </si>
  <si>
    <t>APOYAR LA GESTIÓN DOCUMENTAL DE LA ALCALDÍA LOCAL AL EQUIPO JURÍDICO DE DEPURACIÓN EN LAS LABORES OPERATIVAS QUE GENERA EL PROCESO DE IMPULSO DE LAS ACTUACIONES ADMINISTRATIVAS EXISTENTES EN LA ALCALDÍA LOCAL DE RAFAEL URIBE URIBE</t>
  </si>
  <si>
    <t>APOYAR JURÍDICAMENTE LA EJECUCIÓN DE LAS ACCIONES REQUERIDAS PARA EL TRÁMITE E IMPULSO PROCESAL DE LAS ACTUACIONES CONTRAVENCIONALES Y/O QUERELLAS QUE CURSEN EN LAS INSPECCIONES DE POLICÍA DE LA LOCALIDAD DE RAFAEL URIBE URIBE</t>
  </si>
  <si>
    <t>EL CONTRATISTA SE OBLIGA A PRESTAR SUS SERVICIOS DE APOYO TÉCNICO ADMINISTRATIVO PARA LA GRUPO DE PLANEACIÓN DE LA ALCALDÍA LOCAL DE RAFAEL URIBE URIBE”</t>
  </si>
  <si>
    <t>PRESTAR LOS SERVICIOS PROFESIONALES PARA APOYAR EL SEGUIMIENTO Y APOYO A LA SUPERVISION DE LOS PROYECTOS DE INFRAESTRUCTURA SOBRE LAS METAS ESTABLECIDAS EN EL PLAN DE DESARROLLO LOCAL</t>
  </si>
  <si>
    <t>PRESTAR LOS SERVICIOS TECNICOS DE APOYO A LOS PROFESIONALES ENCARGADOS DE LA DEPURACION DE LAS OBLIGACIONES POR PAGAR A CARGO DEL FONDO DE DESARROLLO LOCAL DE RAFAEL URIBE URIBE</t>
  </si>
  <si>
    <t>PRESTAR LOS SERVICIOS PROFESIONALES COMO ABOGADO PARA APOYAR LOS PROCESOS DE CONTRATACIÓN EN SUS DIFERENTES ETAPAS AL ÁREA DE GESTIÓN DEL DESARROLLO DE LA ALCALDÍA LOCAL DE RAFAEL URIBE URIBE</t>
  </si>
  <si>
    <t>PRESTAR LOS SERVICIOS PROFESIONALES COMO ABOGADO PARA APOYAR EN EL ANALISIS REVISION, TRAMITE Y SUSCRIPCION DE LOS ACTOS ADMINISTRATIVOS, DESPACHOS COMISORIOS, TUTELAS Y LOS CONCEPTOS JURIDICOS QUE SE LE SOLICITEN</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</si>
  <si>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</si>
  <si>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APOYAR JURÍDICAMENTE LA EJECUCIÓN DE LAS ACCIONES REQUERIDAS PARA EL TRÁMITE E IMPULSO PROCESAL DE LAS ACTUACIONES CONTRAVENCIONALES Y/O QUERELLAS QUE CURSEN EN LAS INSPECCIONES DE POLICÍA DE LA LOCALIDAD DE RAFAEL URIBE URIBE”.</t>
  </si>
  <si>
    <t>PRESTAR LOS SERVICIOS PROFESIONALES COMO ABOGADO PARA APOYAR LA GESTIÓN CONTRACTUAL DEL ÁREA GESTIÓN DEL DESARROLLO LOCAL DE LA ALCALDÍA LOCAL DE RAFAEL URIBE URIBE EN LOS DIFERENTES PROCESOS DE SELECCIÓN EN SUS ETAPAS PRECONTRACTUAL, CONTRACTUAL Y POSTCONTRACTUAL</t>
  </si>
  <si>
    <t>POYAR JURÍDICAMENTE LA EJECUCIÓN DE LAS ACCIONES REQUERIDAS PARA EL TRÁMITE E IMPULSO PROCESAL DE LAS ACTUACIONES CONTRAVENCIONALES Y/O QUERELLAS QUE CURSEN EN LAS INSPECCIONES DE POLICÍA DE LA LOCALIDAD DE RAFAEL URIBE URIBE</t>
  </si>
  <si>
    <t xml:space="preserve">“PRESTAR LOS SERVICIOS PROFESIONALES COMO ABOGADO EN LA ALCALDÍA LOCAL DE RAFAEL URIBE URIBE EN TODAS LAS GESTIONES JURÍDICAS Y ADMINISTRATIVAS EN MATERIA DE PROPIEDAD HORIZONTAL Y TRAMITES DE SOLICITUDES DE VENDEDORES INFORMALES”.	 </t>
  </si>
  <si>
    <t>APOYAR TÉCNICAMENTE LOS PROCESOS ADMINISTRATIVOS, CONTABLES Y OPERATIVOS QUE SE REQUIERAN EN EL ALMACEN DE LA ALCALDIA LOCAL DE RAFAEL URIBE URIBE</t>
  </si>
  <si>
    <t>EL CONTRATISTA SE OBLIGA A PRESTAR SUS SERVICIOS DE APOYO TÉCNICO ADMINISTRATIVO PARA EL GRUPO DE PLANEACIÓN DE LA ALCALDÍA LOCAL DE RAFAEL URIBE URIBE</t>
  </si>
  <si>
    <t xml:space="preserve">EL CONTRATISTA SE OBLIGA A PRESTAR SUS SERVICIOS DE AUXILIAR ADMINISTRATIVO A LA JUNTA ADMINISTRADORA LOCAL DE LA ALCALDÍA LOCAL DE RAFAEL URIBE URIBE”  </t>
  </si>
  <si>
    <t>PRESTAR SUS SERVICIOS DE APOYO TECNICO ADMINISTRATIVO EN EL PROCESO DE TOMA FISICA, VERIFICACIÓN, CLASIFICACIÓN Y ACTUALIZACIÓN DE LA INFORMACIÓN DE BIENES MUEBLES E INMUEBLES DE PROPIEDAD Y/O A CARGO DEL FONDO DE DESARROLLO LOCAL DE RAFAEL URIBE URIBE ASÍ COMO LA DEPURACIÓN DE LOS CONTRATOS DE COMODATO Y LAS DEMAS ACTUACIONES ADMINISTRATIVAS QUE GENERE EL AREA DE GESTIÓN PARA EL DESARROLLO LOCAL – ALMACEN DE CONFORMIDAD CON LAS DISPOSICIONES LEGALES VIGENTES”.</t>
  </si>
  <si>
    <t>APOYAR LAS LABORES DE ENTREGA Y RECIBO DE LAS COMUNICACIONES EMITIDAS O RECIBIDAS POR LA ALCALDÍA LOCAL DE RAFAEL URIBE URIBE</t>
  </si>
  <si>
    <t>PRESTAR SUS SERVICIOS DE APOYO ADMINISTRATIVO ASISTENCIAL AL ÁREA DE GESTIÓN PARA EL DESARROLLO LOCAL DE LA ALCALDÍA LOCAL DE RAFAEL URIBE URIBE</t>
  </si>
  <si>
    <t xml:space="preserve">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t>
  </si>
  <si>
    <t>PRESTAR LOS SERVICIOS PROFESIONALES COMO ABOGADO PARA APOYAR LOS PROCESOS DE CONTRATACIÓN EN SUS DIFERENTES ETAPAS AL ÁREA DE GESTIÓN DEL DESARROLLO DE LA ALCALDÍA LOCAL DE RAFAEL URIBE URIBE”.</t>
  </si>
  <si>
    <t>EL CONTRATISTA SE OBLIGA A PRESTAR SUS SERVICIOS PROFESIONALES EN EL APOYO A LOS TRÁMITES Y PROCEDIMIENTOS ADELANTADOS EN EL ÁREA DE GESTIÓN DE DESARROLLO LOCAL - PRESUPUESTO- DEL FONDO DE DESARROLLO LOCAL DE RAFAEL URIBE URIBE</t>
  </si>
  <si>
    <t>PRESTAR LOS SERVICIOS PROFESIONALES EN EL APOYO A LOS TRÁMITES Y PROCEDIMIENTOS ADELANTADOS EN EL ÁREA DE GESTIÓN DE DESARROLLO LOCAL - CONTABILIDAD- DEL FONDO DE DESARROLLO LOCAL DE RAFAEL URIBE URIBE</t>
  </si>
  <si>
    <t>PRESTAR LOS SERVICIOS PROFESIONALES EN LA CONSOLIDACION DE LA INFORMACION CONTRACTUAL A CARGO DEL ÁREA DE GESTION DE DESARROLLO LOCAL DE LA ALCALDÍA LOCAL DE RAFAEL URIBE URIBE”</t>
  </si>
  <si>
    <t>PRESTAR LOS SERVICIOS ESPECIALIZADOS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</si>
  <si>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EL CONTRATISTA SE OBLIGA A PRESTAR SUS SERVICIOS DE AUXILIAR ADMINISTRATIVO A LA JUNTA ADMINISTRADORA LOCAL DE LA ALCALDÍA LOCAL DE RAFAEL URIBE URIBE</t>
  </si>
  <si>
    <t>“PRESTAR LOS SERVICIOS PROFESIONALES A LA ALCALDÍA LOCAL DE RAFAEL URIBE URIBE, PARA LA EJECUCIÓN Y DIVULGACION DE LAS ACTIVIDADES COMUNITARIAS Y DE APOYO A LOS PROCESOS DE PARTICIPACIÓN EN EL MARCO DEL SISTEMA LOCAL Y DISTRITAL DE PARTICIPACIÓN, LAS RELACIONES INTERINSTITUCIONALES Y LA EJECUCIÓN DE LOS PROYECTOS QUE HACEN PARTE DEL PLAN DE DESARROLLO”</t>
  </si>
  <si>
    <t>EL CONTRATISTA SE OBLIGA A PRESTAR SUS SERVICIOS PROFESIONALES EN EL ÁREA DE GESTIÓN DEL DESARROLLO LOCAL - PLANEACIÓN, REALIZANDO LAS ACTIVIDADES PROPIAS PARA LA FORMULACION, EJECUCIÓN Y SEGUIMIENTO DE LOS PROYECTOS DE INVERSIÓN DEL PLAN DE DESARROLLO LOCAL 2021 - 2024</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</si>
  <si>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t>
  </si>
  <si>
    <t>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t>
  </si>
  <si>
    <t>APOYAR Y DAR SOPORTE TÉCNICO AL ADMINISTRADOR Y USUARIO FINAL DE LA RED DE SISTEMAS Y TECNOLOGÍA E INFORMACIÓN DE LA ALCALDÍA LOCAL DE RAFAEL URIBE URIBE</t>
  </si>
  <si>
    <t>APOYAR Y DAR SOPORTE TÉCNICO AL ADMINISTRADOR Y USUARIO FINAL DE LA RED DE SISTEMAS Y TECNOLOGÍA E INFORMACIÓN DE LA ALCALDÍA LOCAL DE RAFAEL URIBE URIBE.</t>
  </si>
  <si>
    <t>PRESTAR LOS SERVICIOS PROFESIONALES PARA LA REVISIÓN Y/O ELABORACIÓN DE LOS DOCUMENTOS Y GESTIONES RELACIONADAS CON TEMAS ADMINISTRATIVOS CONTABLES Y FINANCIEROS DEL FONDO DE DESARROLLO LOCAL DE RAFAEL URIBE URIBE</t>
  </si>
  <si>
    <t>PRESTAR SUS SERVICIOS DE APOYO ADMINISTRATIVO ASISTENCIAL AL AREA DE GESTION JURIDICO POLICIVA DE LA ALCALDÍA LOCAL DE RAFAEL URIBE URIBE</t>
  </si>
  <si>
    <t>PRESTAR LOS SERVICIOS PROFESIONALES PARA EL APOYO EN LA ELABORACIÓN DE ESTUDIOS PREVIOS Y APOYAR LA SUPERVISIÓN DE LOS PROCESOS ADELANTADOS PARA EL FUNCIONAMIENTO DE LA ENTIDAD EN EL ÁREA DE GESTIÓN DE DESARROLLO LOCAL DE LA ALCALDÍA LOCAL DE RAFAEL URIBE URIBE</t>
  </si>
  <si>
    <t>EL CONTRATISTA SE OBLIGAA PRESTAR SUS SERVICIOS PROFESIONALES EN EL ÁREA DE GESTIÓN DEL DESARROLLO LOCAL -PLANEACIÓN, REALIZANDO LAS ACTIVIDADES PROPIAS PARA LA FORMULACION, EJECUCIÓN Y SEGUIMIENTO DE LOS PROYECTOS DE INVERSIÓN DEL PLAN DE DESARROLLO LOCAL 2021 - 2024</t>
  </si>
  <si>
    <t>PRESTAR LOS SERVICIOS PROFESIONALES PARA ACOMPAÑAR LOS PROCESOS DE FORMULACION, EVALUACIÓN Y SEGUIMIENTO DE LOS PROYECTOS DE INFRAESTRUCTURA, MALLA VIAL, SALONES COMUNALES, MITIGACION ESPACIO PÚBLICO Y PARQUES DE LA LOCALIDAD DE RAFAEL URIBE URIBE</t>
  </si>
  <si>
    <t>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</si>
  <si>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HABITAT Y AMBIENTE</t>
  </si>
  <si>
    <t>APOYAR LAS LABORES COMO NOTIFICADOR PARA LA DISTRIBUCIÓN DE LAS COMUNICACIONES EMITIDAS O RECIBIDAS POR LA ALCALDÍA LOCAL DE RAFAEL URIBE URIBE</t>
  </si>
  <si>
    <t>PRESTAR LOS SERVICIOS PROFESIONALES COMO ABOGADO PARA DEPURAR LAS OBLIGACIONES POR PAGAR A CARGO DEL FONDO DESARROLLO LOCAL DE RAFAEL URIBE URIBE</t>
  </si>
  <si>
    <t>“PRESTAR LOS SERVICIOS PROFESIONALES PARA ACOMPAÑAR LOS PROCESOS DE FORMULACION, EVALUACIÓN Y SEGUIMIENTO DE LOS PROYECTOS DE INFRAESTRUCTURA, MALLA VIAL, SALONES COMUNALES, MITIGACION ESPACIO PÚBLICO Y PARQUES DE LA LOCALIDAD DE RAFAEL URIBE URIBE”.</t>
  </si>
  <si>
    <t>PRESTAR SUS SERVICIOS PROFESIONALES EN EL ÁREA DE GESTIÓN DEL DESARROLLO LOCAL - PLANEACIÓN, REALIZANDO LAS ACTIVIDADES PROPIAS PARA LA FORMULACION, EJECUCIÓN Y SEGUIMIENTO DE LOS PROYECTOS DE INVERSIÓN DEL PLAN DE DESARROLLO LOCAL 2021 - 2024”</t>
  </si>
  <si>
    <t>PRESTAR LOS SERVICIOS PROFESIONALES DE APOYO JURIDICO AL AREA DE GESTION POLICIVA NORMATIVA Y JURIDICA DE LA ALCALDIA LOCAL DE RAFAEL URIBE URIBE EN EL DESEMPEÑO DE LAS FUNCIONES ASIGNADAS A LA ALCALDÍA LOCAL DE RAFAEL URIBE URIBE”</t>
  </si>
  <si>
    <t>APOYAR AL EQUIPO DE PRENSA Y COMUNICACIONES DE LA ALCALDÍA LOCAL EN LA REALIZACIÓN Y PUBLICACIÓN DE CONTENIDOS DE REDES SOCIALES Y CANALES DE DIVULGACIÓN DIGITAL (SITIO WEB) DE LA ALCALDÍA LOCAL</t>
  </si>
  <si>
    <t>PRESTAR LOS SERVICIOS PROFESIONALES AL DESPACHO EN EL SEGUIMIENTO E IMPLEMENTACION DE POLITICAS PUBLICAS DISTRITALES EN LA ALCALDÍA LOCAL DE RAFAEL URIBE URIBE.”</t>
  </si>
  <si>
    <t xml:space="preserve">	PRESTAR SUS SERVICIOS DE APOYO ADMINISTRATIVO ASISTENCIAL AL AREA DE GESTION JURIDICO POLICIVA DE LA ALCALDÍA LOCAL DE RAFAEL URIBE URIBE</t>
  </si>
  <si>
    <t>APOYAR TÉCNICAMENTE A LOS RESPONSABLES E INTEGRANTES DE LOS PROCESOS EN LA IMPLEMENTACIÓN DE HERRAMIENTAS DE GESTIÓN, SIGUIENDO LOS LINEAMIENTOS METODOLÓGICOS ESTABLECIDOS POR LA OFICINA ASESORA DE PLANEACIÓN DE LA SECRETARÍA DISTRITAL DE GOBIERNO</t>
  </si>
  <si>
    <t>LIDERAR Y GARANTIZAR LA IMPLEMENTACIÓN Y SEGUIMIENTO DE LOS PROCESOS Y PROCEDIMIENTOS DEL SERVICIO SOCIAL
PARA SUBSIDIO TIPO C DE LA ALCALDÍA LOCAL .</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</si>
  <si>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</si>
  <si>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PRESTAR LOS SERVICIOS TECNICOS COMO GESTOR COMUNITARIO EN LOS ESPACIOS DE PARTICIPACIÓN DE RAFAEL URIBE URIBE CON ENFOQUE EN LA COMUNIDAD</t>
  </si>
  <si>
    <t>PRESTAR LOS SERVICIOS PROFESIONALES PARA LA OPERACIÓN, PRESTACIÓN, SEGUIMIENTO Y CUMPLIMIENTO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RAFAEL URIBE URIBE”</t>
  </si>
  <si>
    <t>PRESTAR LOS SERVICIOS PROFESIONALES COMO ABOGADO PARA APOYAR AL FONDO DE DESARROLLO LOCAL EN EL ANÁLISIS, REVISIÓN, TRÁMITE PARA COBRO PERSUASIVO Y COACTIVO, SOLICITUDES DE ENTES DE CONTROL, CORPORACIONES PÚBLICAS Y LOS CONCEPTOS JURÍDICOS QUE SE LE SOLICITEN</t>
  </si>
  <si>
    <t xml:space="preserve">PRESTAR LOS SERVICIOS DE APOYO A LA GESTIÓN PARA EL MANEJO DE LOS DOCUMENTOS OFICIALES, MEDIANTE LA APLICACIÓN E IMPLEMENTACIÓN DEL SISTEMA ORFEO, EN LAS DIFERENTES DEPENDENCIAS DE LA ALCALDIA LOCAL DE RAFAEL URIBE URIBE.	 </t>
  </si>
  <si>
    <t>PRESTAR LOS SERVICIOS PROFESIONALES EN EL ALMACÉN E INVENTARIOS, DESARROLLANDO LAS DIFERENTES ACTIVIDADES A CARGO DE ESTA DEPENDENCIA DE CONFORMIDAD CON LA NATURALEZA DEL SERVICIO Y LOS ESTUDIOS PREVIOS</t>
  </si>
  <si>
    <t xml:space="preserve">APOYAR ADMINISTRATIVA Y ASISTENCIALMENTE AL ÁREA DE GESTION DE DESARROLLO LOCAL - CONTRATACIÓN DE LA  ALCALDÍA LOCAL DE RAFAEL URIBE URIBE </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</si>
  <si>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t>
  </si>
  <si>
    <t>APOYAR LA FORMULACIÓN, EJECUCIÓN, SEGUIMIENTO Y MEJORA CONTINUA DE LAS HERRAMIENTAS QUE CONFORMAN LA GESTIÓN AMBIENTAL INSTITUCIONAL DE LA ALCALDÍA LOCAL</t>
  </si>
  <si>
    <t xml:space="preserve">APOYA EL CUBRIMIENTO DE LAS ACTIVIDADES, CRONOGRAMAS Y AGENDA DE LA ALCALDÍA LOCAL A NIVEL INTERNO Y EXTERNO, ASÍ COMO LA GENERACIÓN DE CONTENIDOS PERIODÍSTICOS	 </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</si>
  <si>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</si>
  <si>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</si>
  <si>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PRESTAR SUS SERVICIOS PROFESIONALES PARA LA IMPLEMENTACIÓN DE LAS ACCIONES Y LINEAMIENTOS TÉCNICOS SURTIDOS DEL PROGRAMA DE GESTIÓN DOCUMENTAL Y DEMÁS INSTRUMENTOS TÉCNICOS ARCHIVÍSTICOS</t>
  </si>
  <si>
    <t>APOYAR ADMINISTRATIVA Y ASISTENCIALMENTE AL ÁREA DE GESTION DE DESARROLLO LOCAL - CONTRATACIÓN DE LA ALCALDÍA LOCAL DE RAFAEL URIBE URIBE</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</si>
  <si>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RAFAELURIBE URIBE</t>
  </si>
  <si>
    <t>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t>
  </si>
  <si>
    <t>APOYAR LA FORMULACIÓN, GESTIÓN Y SEGUIMIENTO DE ACTIVIDADES ENFOCADAS A LA GESTIÓN AMBIENTAL EXTERNA, ENCAMINADAS A LA MITIGACIÓN DE LOS DIFERENTES IMPACTOS AMBIENTALES Y LA CONSERVACIÓN DE LOS RECURSOS NATURALES DE LA LOCALIDAD</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</si>
  <si>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</si>
  <si>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</si>
  <si>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APOYAR JURIDICAMENTE EN EL ACOMPAÑAMIENTO A LOS OPERATIVOS Y JORNADAS RELACIONADAS CON ASUNTOS DE SEGURIDAD CIUDADANA, CONVIVENCIA Y PREVENCIÓN DE CONFLICTIVIDADES PARA LA INSPECCION VIGILANCIA Y CONTROL DEL AREA DE GESTION POLICIVA DE LA ALCALDIA LOCAL DE RAFAEL URIBE URIBE</t>
  </si>
  <si>
    <t>“PRESTAR LOS SERVICIOS PROFESIONALES EN LAS RESPUESTAS A LAS EMERGENCIAS QUE SE PRESENTEN EN LA LOCALIDAD, ASÍ COMO A LAS ACTUACIONES ADMINISTRATIVAS QUE SE ESTÉN ADELANTANDO CONFORME A LA NORMATIVIDAD APLICABLE EN EL MARCO DEL CONSEJO LOCAL DE GESTIÓN DEL RIESGO Y CAMBIO CLIMATICO”</t>
  </si>
  <si>
    <t>PRESTAR LOS SERVICIOS PROFESIONALES A LA ALCALDÍA LOCAL DE RAFAEL URIBE URIBE, PARA LA EJECUCIÓN Y DIVULGACION DE LAS ACTIVIDADES COMUNITARIAS Y DE APOYO A LOS PROCESOS DE PARTICIPACIÓN EN EL MARCO DEL SISTEMA LOCAL Y DISTRITAL DE PARTICIPACIÓN, LAS RELACIONES INTERINSTITUCIONALES Y LA EJECUCIÓN DE LOS PROYECTOS QUE HACEN PARTE DEL PLAN DE DESARROLLO.”</t>
  </si>
  <si>
    <t>PRESTAR LOS SERVICIOS DE APOYO TÉCNICO ADMINISTRATIVO PARA EL AREA DE GESTION DE DESARROLLO LOCAL INFRAESTRUCTURA DE LA ALCALDÍA LOCAL DE RAFAEL URIBE URIBE</t>
  </si>
  <si>
    <t>APOYAR AL (A) ALCALDE (SA) LOCAL EN EL FORTALECIMIENTO E INCLUSIÓN DE LAS COMUNIDADES NEGRAS, AFROCOLOMBIANAS, PALENQUERAS E INDÍEGNAS EN EL MARCO DE LA POLÍTICA PÚBLICA DISTRITAL Y LOS ESPACIOS DE PARTICIPACIÓN</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</si>
  <si>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</si>
  <si>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 xml:space="preserve">APOYAR LA GESTIÓN DOCUMENTAL DE LA ALCALDÍA LOCAL, ACOMPAÑANDO AL EQUIPO JURÍDICO DE DEPURACIÓN EN LAS LABORES OPERATIVAS QUE GENERA EL PROCESO DE IMPULSO DE LAS ACTUACIONES ADMINISTRATIVAS EXISTENTES EN LA ALCALDÍA LOCAL DE RAFAEL URIBE URIBE” </t>
  </si>
  <si>
    <t>COORDINAR, LIDERAR Y ASESORAR LOS PLANES Y ESTRATEGIAS DE COMUNICACIÓN INTERNA Y EXTERNA PARA LA DIVULGACIÓN DE LOS PROGRAMAS, PROYECTOS Y ACTIVIDADES DE LA ALCALDÍA LOCAL DE RAFAEL URIBE URIBE</t>
  </si>
  <si>
    <t>APOYAR LA GESTIÓN DOCUMENTAL DE LA ALCALDÍA LOCAL, ACOMPAÑANDO AL EQUIPO JURÍDICO DE DEPURACIÓN EN LAS LABORES OPERATIVAS QUE GENERA EL PROCESO DE IMPULSO DE LAS ACTUACIONES ADMINISTRATIVAS EXISTENTES EN LA ALCALDÍA LOCAL DE RAFAEL URIBE URIBE”.</t>
  </si>
  <si>
    <t>APOYAR TÉCNICAMENTE LAS DISTINTAS ETAPAS DE LOS PROCESOS DE COMPETENCIA DE LAS INSPECCIONES DE POLICÍA DE LA LOCALIDAD, SEGÚN REPARTO</t>
  </si>
  <si>
    <t>EL CONTRATISTA SE OBLIGA CON EL FONDO DE DESARROLLO LOCAL DE RAFAEL URIBE URIBE A PRESTAR SUS SERVICIOS DE APOYO A LA GESTION LOCAL Y TERRITORIAL DE LOS TEMAS DE SEGURIDAD Y CONVIVENCIA CIUDADANA PARA LA ALCALDIA LOCAL DE RAFAEL URIBE URIBE</t>
  </si>
  <si>
    <t>PRESTAR SERVICIOS PROFESIONALES ESPECIALIZADOS AL DESPACHO DEL ALCALDE LOCAL EN LA FORMULACIÓN E IMPLEMENTACIÓN DE ESTRATEGIAS INTERINSTITUCIONALES EN ASPECTOS ECONÓMICOS, SOCIALES Y CULTURALES, QUE IMPACTEN EN LA LOCALIDAD RAFAEL URIBE URIBE</t>
  </si>
  <si>
    <t>PRESTAR LOS SERVICIOS DE APOYO A LA GESTIÓN EN LAS LABORES ADMINISTRATIVAS, OPERATIVAS Y LOGISTICAS QUE SE REQUIERAN EN EL ÁREA DE GESTIÓN DEL DESARROLLO-ALMACEN DE LA ALCALDÍA LOCAL DE RAFAEL URIBE URIBE</t>
  </si>
  <si>
    <t>PRESTAR LOS SERVICIOS TÉCNICOS PARA APOYAR A LA ALCALDIA LOCAL DE RAFAEL URIBE URIBE EN LA REALIZACION   DE PIEZAS DIGITALES, DE ANIMACION,   PUBLICITARIAS Y DE IMAGEN INSTITUCIONAL DE GRAN FORMATO</t>
  </si>
  <si>
    <t>PRESTAR LOS SERVICIOS PROFESIONALES EN EL AREA DE GESTION DE DESARROLLO LOCAL EN EL APOYO A LA SUPERVISION DE LOS CONTRATOS Y/O CONVENIOS QUE LE SEAN DESIGNADOS EN SU IMPLEMENTACION Y SEGUIMIENTO EN LA LOCALIDAD DE RAFAEL URIBE URIBE</t>
  </si>
  <si>
    <t>PRESTAR SUS SERVICIOS PROFESIONALES PARA APOYAR JURIDICAMENTE EN EL INGRESO DE INFORMACIÓN, USO Y APROPIACIÒN DE LOS SISTEMAS DE INFORMACIÓN VIGENTES DISPUESTOS PARA EL TRAMITE DE ACTUACIONES ADMINISTRATIVAS Y JURIDICAS A CARGO DE LA ALCALDIA LOCAL DE RAFAEL URIBE URIBE</t>
  </si>
  <si>
    <t>PRESTAR SUS SERVICIOS PROFESIONALES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</si>
  <si>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</si>
  <si>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DE EDUCACION Y PRIMERA INFANCIA</t>
  </si>
  <si>
    <t>PRESTAR LOS SERVICIOS PROFESIONALES AL DESPACHO DE LA ALCALDÍA LOCAL DE RAFAEL URIBE URIBE EN EL ANÁLISIS, TRÁMITE, CONCEPTUALIZACIÓN DE ACCIONES Y LINEAMIENTOS EN LOS PROCESOS DE LA GESTIÓN PÚBLICA QUE SE REQUIERA</t>
  </si>
  <si>
    <t>PRESTAR LOS SERVICIOS PROFESIONALES PARA APOYAR JURIDICAMENTE LA EJECUCIÓN Y SEGUIMIENTO DE LAS ACTIVIDADES DE LOS PROCESOS ASOCIADOS CON LA PLANEACIÓN LOCAL, ASÍ COMO DE LOS PROYECTOS DE INVERSIÓN DEL PLAN DE DESARROLLO LOCAL VIGENCIA 2021 - 2024</t>
  </si>
  <si>
    <t>PRESTAR LOS SERVICIOS PROFESIONALES DE APOYO JURIDICO AL AREA DE GESTION POLICIVA NORMATIVA Y JURIDICA DE LA ALCALDIA LOCAL DE RAFAEL URIBE URIBE EN EL DESEMPEÑO DE LAS FUNCIONES ASIGNADAS A
LA ALCALDÍA LOCAL DE RAFAEL URIBE URIBE.</t>
  </si>
  <si>
    <t>APOYAR JURIDICAMENTE LOS PROCESOS DE REUBICACIÓN Y DE RECUPERACIÓN DE ESPACIO PÚBLICO, CONTROL DE ESTABLECIMIENTOS DE COMERCIO, ASÍ COMO EN LOS DEMÁS PROCESOS ADMINISTRATIVOS A CARGO DEL ÁREA GESTIÓN POLICIVA DE LA ALCALDÍA LOCAL DE RAFAEL URIBE URIBE</t>
  </si>
  <si>
    <t>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</si>
  <si>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PRESTAR LOS SERVICIOS TECNICOS PARA APOYAR LOS TRÁMITES Y PROCEDIMIENTOS ADELANTADOS EN EL ÁREA DE GESTIÓN DE DESARROLLO LOCAL - PRESUPUESTO- DEL FONDO DE DESARROLLO LOCAL DE RAFAEL URIBE URIBE”</t>
  </si>
  <si>
    <t>PRESTAR SUS SERVICIOS PROFESIONALES COMO ABOGADO PARA APOYAR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</si>
  <si>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PRESTAR LOS SERVICIOS PROFESIONALES PARA APOYAR LA REVISIÓN Y/O ELABORACIÓN DE LOS DOCUMENTOS Y GESTIONES PROVENIENTES DE LAS DIFERENTES ÁREAS RELACIONADAS CON TEMAS ADMINISTRATIVOS CONTABLES Y FINANCIEROS DEL FONDO DE DESARROLLO LOCAL DE RAFAEL URIBE URIBE</t>
  </si>
  <si>
    <t>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ALMACEN DE CONFORMIDAD CON LAS DISPOSICIONES LEGALES VIGENTES</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</si>
  <si>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</si>
  <si>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</si>
  <si>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SUS SERVICIOS DE APOYO ADMINISTRATIVO, ASISTENCIAL EN EL PROCESO DE TOMA FÍSICA, VERIFICACIÓN, CLASIFICACIÓN Y 
ACTUALIZACIÓN DE LA INFORMACIÓN DE BIENES MUEBLES E INMUEBLES DE PROPIEDAD Y/O A CARGO DEL FONDO DE DESARROLLO LOCAL DE RAFAEL URIBE URIBE Y DEPURACIÓN 
DE LOS CONTRATOS DE COMODATO EN EL AREA DE GESTIÓN PARA EL DESARROLLO LOCAL – ALMACEN DE CONFORMIDAD CON LAS DISPOSICIONES LEGALES VIGENTES</t>
  </si>
  <si>
    <t xml:space="preserve">PRESTAR LOS SERVICIOS PROFESIONALES PARA APOYAR EL ÁREA GESTIÓN POLICIVA DE LA ALCALDIA LOCAL DE RAFAEL URIBE URIBE, EN EL SEGUIMIENTO Y REVISIÓN DE LOS REQUERIMIENTOS QUE SURJAN EN EL DESARROLLO DE LA GESTIÓN DEL FONDO DE DESARROLLO LOCAL, EN CUMPLIMIENTO DE LOS PROCESOS Y PROCEDIMIENTOS DE LA SECRETARÍA DISTRITAL DE GOBIERNO Y LAS NORMAS APLICABLES SOBRE LA MATERIA”	 </t>
  </si>
  <si>
    <t xml:space="preserve">APOYAR JURÍDICAMENTE LA EJECUCIÓN DE LAS ACCIONES REQUERIDAS PARA LA DEPURACIÓN DE LAS ACTUACIONES ADMISNITRATIVAS QUE CURSAN EN LA ALCALDÍA LOCAL	 </t>
  </si>
  <si>
    <t>INSTALACIÓN, CONFIGURACIÓN Y PUESTA EN FUNCIONAMIENTO DEL SERVICIO DE CONECTIVIDAD WIFI E INTERNET PARA LA ALCALDÍA LOCAL DE RAFAEL URIBE URIBE</t>
  </si>
  <si>
    <t xml:space="preserve">APOYAR LA GESTIÓN DOCUMENTAL DE LA ALCALDÍA LOCAL, ACOMPAÑANDO AL EQUIPO JURÍDICO DE DEPURACIÓN EN LAS LABORES OPERATIVAS QUE GENERA EL PROCESO DE IMPULSO DE LAS ACTUACIONES ADMINISTRATIVAS EXISTENTES EN LA ALCALDÍA LOCAL DE RAFAEL URIBE URIBE	 </t>
  </si>
  <si>
    <t>EL CONTRATISTA SE OBLIGA A PRESTAR SUS SERVICIOS PROFESIONALES EN EL ÁREA DE GESTIÓN DEL DESARROLLO LOCAL - PLANEACIÓN, REALIZANDO LAS ACTIVIDADES PROPIAS PARA LA DIVULGACION, FORMULACION, EJECUCIÓN Y SEGUIMIENTO DE LOS PROYECTOS DE INVERSIÓN DEL PLAN DE DESARROLLO LOCAL 2021 – 2024</t>
  </si>
  <si>
    <t xml:space="preserve">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de acuerdo con lo contemplado en el(los) proyecto(s) 1697 </t>
  </si>
  <si>
    <t>APOYAR AL (LA) ALCALDE (SA)LOCAL EN LA PROMOCIÓN, ARTICULACIÓN, ACOMPAÑAMIENTO Y SEGUIMIENTO PARA LA ATENCIÓN Y PROTECCIÓN DE LOS ANIMALES DOMÉSTICOS Y SILVESTRES DE LA LOCALIDAD</t>
  </si>
  <si>
    <t>APOYAR JURÍDICAMENTE LA EJECUCIÓN DE LAS ACCIONES REQUERIDAS PARA LA DEPURACIÓN DE LAS ACTUACIONES ADMINISTRATIVAS QUE CURSAN EN LA ALCALDÍA LOCAL”</t>
  </si>
  <si>
    <t>EL CONTRATISTA SE OBLIGA A PRESTAR SERVICIOS PROFESIONALES EN EL ÁREA DE GESTIÓN POLICIVA JURIDICA DE LA ALCALDÍA LOCAL DE RAFAEL URIBE URIBE, PARA VIGILANCIA Y CONTROL DE LAS ZONAS DE PROTECCION AMBIENTAL, REASENTAMIENTOS, RESERVAS AMBIENTALES, HUMEDALES Y ECOSISTEMAS Y CONTROL</t>
  </si>
  <si>
    <t>APOYAR AL ALCALDE LOCAL EN LA FORMULACIÓN, SEGUIMIENTO E IMPLEMENTACIÓN DE LA ESTRATEGIA LOCAL PARA LA TERMINACIÓN JURÍDICA DE LAS ACTUACIONES ADMINISTRATIVAS QUE CURSAN EN LA ALCALDÍA LOCAL</t>
  </si>
  <si>
    <t>CONTRATAR LA ADQUISICIÓN DE CARPETAS DE ARCHIVO Y PAPEL PARA LA ALCALDIA LOCAL DE RAFAEL URIBE URIBE”</t>
  </si>
  <si>
    <t>CONTRATAR LA ADQUISICION DE LICENCIAS
OFFICE 365 – HERRAMIENTA COLABORATIVA Y
DE CORREO ELECTRÓNICO PARA LA ALCALDÍA
LOCAL DE RAFAEL URIBE URIBE</t>
  </si>
  <si>
    <t>PRESTAR EL SERVICIO DE MANTENIMIENTO PREVENTIVO Y CORRECTIVO CON BOLSA DE REPUESTOS AL ASCENSOR MARCA SCHINDLER ANDINO DE PROPIEDAD DE LA ALCALDÍA LOCAL DE RAFAEL URIBE URIBE</t>
  </si>
  <si>
    <t>APOYAR JURÍDICAMENTE LA EJECUCIÓN DE LAS ACCIONES REQUERIDAS PARA EL TRÁMITE E IMPULSO PROCESAL DE LAS ACTUACIONES CONTRAVENCIONALES Y/O QUERELLAS QUE CURSEN EN LAS INSPECCIONES DE POLICÍA DE LA LOCALIDAD DE RAFAEL URIBE URIBE</t>
  </si>
  <si>
    <t>PRESTACIÓN DE SERVICIOS PROFESIONALES EN EL AREA DE GESTION DE DESARROLLO LOCAL PARA APOYAR LAS ETAPAS PRECONTRACTUAL, CONTRACTUAL Y POSTCONTRACTUAL CONFORME A LO ESTABLECIDO EN LA LEY PARA LOS PROCESOS DE ADQUISICIÓN DE BIENES Y SERVICIOS POR PARTE DEL FONDO DE DESARROLLO LOCAL DE RAFAEL URIBE URIBE</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</si>
  <si>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</si>
  <si>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CONTRATAR LA PRESTACIÓN DEL SERVICIO DE VIGILANCIA Y SEGURIDAD PRIVADA A TRAVÉS DE LA BOLSA MERCANTIL DE COLOMBIA S.A. PARA LOS PREDIOS Y/O BIENES DE PROPIEDAD Y/O TENENCIA DEL FONDO DE DESARROLLO LOCAL RAFAEL URIBE URIBE DE CONFORMIDAD CON LAS CONDICIONES TÉCNICAS QUE DESIGNE</t>
  </si>
  <si>
    <t>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t>
  </si>
  <si>
    <t>REALIZAR LA GESTIÓN INTEGRAL DE RESIDUOS SÓLIDOS APROVECHABLES DE CARÁCTER NO PELIGROSO, GENERADOS EN LAS INSTALACIONES DE LA ALCALDÍA LOCAL DE RAFAEL URIBE URIBE, LA CUAL COMPRENDE SU RECOLECCIÓN, TRANSPORTE SELECTIVO, ALMACENAMIENTO, CLASIFICACIÓN, APROVECHAMIENTO Y DISPOSICIÓN FINAL.</t>
  </si>
  <si>
    <t>PRESTAR SERVICIOS ESPECIALIZADOS PARA LA IMPLEMENTACION DE PROCESOS DE FORMACIÒN Y CAPACITACION VINCULANDO A LOS CIUDADANOS DE LA LOCALIDAD DE RAFAEL URIBE URIBE EN EJERCICIOS PARA EL FORTALECIMIENTO DE LA SEGURIDAD COMUNITARIA Y LA IMPLEMENTACION DE ACCIONES PEDAGOGICAS TERRITORIALES QUE PROMUEVAN LA DISMINUCION DE LA OCURRENCIA DE DELITOS EN EL MARCO DEL PROYECTO DE INVERSION 1680</t>
  </si>
  <si>
    <t>PRESTAR LOS SERVICIOS DE APOYO A LA GESTIÓN PARA LA CONDUCCIÓN DE LOS VEHÍCULOS LIVIANOS QUE LE SEAN ASIGNADOS Y QUE SE ENCUENTREN AL SERVICIO DE LA ALCALDÍA LOCAL DE RAFAEL URIBE URIBE</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</si>
  <si>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</si>
  <si>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</si>
  <si>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 xml:space="preserve"> PRESTAR EL SERVICIO INTEGRAL DE ASEO Y CAFETERÍA INCLUIDO EL MANTENIMIENTO LOCATIVO BÁSICO, LOS EQUIPOS NECESARIOS PARA EL DESARROLLO DEL MISMO Y EL SUMINISTRO DE INSUMOS PARA LAS DEPENDENCIAS DE LA ALCALDÍA LOCAL DE RAFAEL URIBE URIBE Y LA JUNTA ADMINISTRADORA LOCAL</t>
  </si>
  <si>
    <t>SELECCIONAR UN INTERMEDIARIO DE SEGUROS LEGALMENTE CONSTITUIDO EN COLOMBIA, PARA QUE PRESTE SUS SERVICIOS PROFESIONALES DE ASESORÍA INTEGRAL EN LA INTERMEDIACIÓN, CONTRATACIÓN Y ADMINISTRACIÓN DEL PROGRAMA DE SEGUROS REQUERIDO POR EL FONDO DE DESARROLLO LOCAL DE RAFAEL URIBE URIBE; PARA LA ADECUADA PROTECCIÓN DE LOS BIENES MUEBLES, INMUEBLES E INTERESES PATRIMONIALES DE LA ENTIDAD Y LOS BIENES POR LOS CUALES SEA O LLEGARE A SER LEGALMENTE RESPONSABLE, ASÍ COMO SEGURO DE VIDA EDILES</t>
  </si>
  <si>
    <t>AUNAR ESFUERZOS TÉCNICOS, ADMINISTRATIVOS Y FINANCIEROS ENTRE LA SUBRED INTEGRADA DE SERVICIOS DE SALUD CENTRO ORIENTE Y EL FDLRUU PARA EL OTORGAMIENTO DE DISPOSITIVOS DE ASISTENCIA PERSONAL DAP, QUE NO SE ENCUENTREN INCLUIDOS EN LOS PLANES DE BENEFICIOS DE SALUD A PERSONAS CON DISCAPACIDAD PERMANENTE RESIDENTES EN LA LOCALIDAD RAFAEL URIBE URIBE DANDO RESPUESTA A SUS NECESIDADES TERRITORIALES EN PRO DE MEJORAR SU CALIDAD DE VIDA Y LA DE SUS CUIDADORES, EN EN EL MARCO DEL PROYECTO DE INVERSIÓN</t>
  </si>
  <si>
    <t xml:space="preserve">PRESTAR LOS SERVICIOS PROFESIONALES AL DESPACHO DE LA ALCALDÍA LOCAL DE RAFAEL URIBE URIBE EN EL ANÁLISIS, DIVULGACION, TRÁMITE Y CONCEPTUALIZACIÓN EN PROCESOS DE GESTIÓN PÚBLICA QUE SE REQUIERA	 </t>
  </si>
  <si>
    <t>PRESTAR LOS SERVICIOS PROFESIONALES AL DESPACHO DE LA ALCALDÍA LOCAL DE RAFAEL URIBE URIBE EN LA EJECUCION DE ACTIVIDADES DE ORDEN ADMINISTRATIVO Y DE GESTION QUE SE LE SOLICITEN</t>
  </si>
  <si>
    <t>PRESTAR SERVICIOS PROFESIONALES AL DESPACHO EN LA FORMULACIÓN, IMPLEMENTACIÓN Y SEGUIMIENTO DE PLANES, PROYECTOS Y ESTRATEGIAS ECONOMICAS, SOCIALES, AMBIENTALES Y CULTURALES, EN LA LOCALIDAD RAFAEL URIBE URIBE</t>
  </si>
  <si>
    <t>Aunar esfuerzos para la cooperación administrativa, técnica y económica, entre el Programa para las Naciones Unidas para el Desarrollo (PNUD) y la Alcaldía Local de Rafael Uribe Uribe, con el fin de implementar estrategias que promuevan el fortalecimiento a los emprendimientos de la economía popular de la localidad de Rafael Uribe Uribe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1. Ruta emprendimiento 2. Fortalecimiento empresarial por el FDL Rafael Uribe Uribe</t>
  </si>
  <si>
    <t>AUNAR ESFUERZOS, TÉCNICOS, ADMINISTRATIVOS, JURÍDICOS Y FINANCIEROS PARA FOMENTAR UNA VIDA LIBRE DE VIOLENCIA PARA LAS MUJERES Y PARA IMPLEMENTAR UNA ESTRATEGIA DE CUIDADO A CUIDADORAS Y CUIDADORES RESIDENTES EN LA LOCALIDAD DE RAFAEL URIBE URIBE” EN EL MARCO DEL PROYECTO 1657 Y 1679.</t>
  </si>
  <si>
    <t>AUNAR ESFUERZOS TECNICOS ADMINISTRATIVOS, JURIDICOS Y FINANCIEROS PARA CREAR ENTORNOS DE RECONCILIACIÓN, Y DE MEJORAMIENTO DE LA CALIDAD DE VIDA DE LAS VICTIMAS DEL CONFLICTO Y EXCOMBATIENTES RESIDENTES EN LA LOCALIDAD DE RAFAEL URIBE URIBE</t>
  </si>
  <si>
    <t>AUNAR ESFUERZOS TÉCNICOS, ADMINISTRATIVOS Y LOGÍSTICOS ENTRE LA ALCALDÍA LOCAL DE RAFAEL URIBE URIBE Y LA ORQUESTA FILARMÓNICA DE BOGOTÁ PARA LA CONTINUIDAD Y DESARROLLO DEL CENTRO FILARMÓNICO LOCAL, COMO UN ESPACIO PARA EL PROCESO DE FORMACIÓN MUSICAL IMPLEMENTADO POR LA ORQUESTA Y DIRIGIDO A LA LOCALIDAD</t>
  </si>
  <si>
    <t>DESARROLLAR ASPECTOS TÉCNICOS, FINANCIEROS Y ADMINISTRATIVOS PARA REALIZAR LA IMPLEMENTACIÓN DE PROCESOS COMUNITARIOS DE EDUCACIÓN AMBIENTAL PROCEDA EN EL MARCO DEL PROYECTO DE INVERSIÓN 1660”</t>
  </si>
  <si>
    <t xml:space="preserve">PRESTAR LOS SERVICIOS PROFESIONALES AL DESPACHO DE LA ALCALDÍA LOCAL DE RAFAEL URIBE URIBE EN LA EJECUCIÓN DE ACTIVIDADES DE ORDEN ADMINISTRATIVO, FINANCIERO Y DE APOYO A LA GESTIÓN QUE SEAN REQUERIDOS. </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</si>
  <si>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</si>
  <si>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AUNAR ESFUERZOS TECNICOS ADMINISTRATIVOS Y FINANCIEROS CON EL FIN DE DESARROLLAR ACCIONES ARTICULADAS ENTRE LAS PARTES ORIENTADAS A FOMENTAR LA  GENERACION Y CIRCULACION DE BIENES Y SERVICIOS CULTURALES, ARTISTICOS PATRIMONIALES, ASI COMO AL FORTALECIMIENTO  DE LOSAGENTES DE ESTOS SECTORES EN LAS LOCALIDADES DEL DISTRITO CAPITAL DE ACUERDO CON LOS PROYECTOS PRESENTADOS A LOS FONDOS DE DESARROLLO LOCAL QUE FORMAN PARTE DEL CONVENIO EN EL MARCO DEL PROGRAMA  ES CULTURA LOCAL 2021</t>
  </si>
  <si>
    <t>CONTRATAR LOS SEGUROS QUE AMPAREN LOS INTERESES PATRIMONIALES ACTUALES Y FUTUROS, ASÍ COMO LOS BI ENES DE PROPIEDAD DEL FONDO DE DESARROLLO LOCAL DE RAFAEL URIBE URIBE , QUE ESTÉN BAJO SU RESPONSABILIDAD Y CUSTODIA Y AQUE L LOS QUE SEAN ADQUIRIDOS PARA DESARROLLAR LAS F UNCIONES INHERENTES A SU ACTIVIDAD, Y CUALQUIER OTRA PÓLIZA DE SEGUROS QUE REQUIERA LA ENTIDAD EN EL DESARROLLO DE SU ACTIVIDAD</t>
  </si>
  <si>
    <t>AUNAR ESFUERZOS TECNICOS, ECONÓMICOS Y FINANCIEROS PARA REALIZAR UNA ACCIÓN QUE FORTALEZCA EL PROGRAMA DE AGRICULTURA URBANA Y A SU VEZ EJECUTAR PROCESOS DE JARDINERIA Y COBERTURAS VERDES EN EL MARCO DE LOS PROYECTOS DE INVERSION 1649 Y 1660</t>
  </si>
  <si>
    <t>PRESTAR SERVICIOS DE APOYO A LA GESTIÓN LOCAL EN LOS TEMAS DE MITIGACIÓN DEL RIESGO EN CAMPO, EN EL MARCO DEL PLAN DE DESARROLLO LOCAL DE LA LOCALIDAD DE RAFAEL URIBE URIBE</t>
  </si>
  <si>
    <t xml:space="preserve"> PRESTAR SUS SERVICIOS COMO
PROFESIONAL EN EL APOYO A LA COORDINACIÓN DE VIGÍAS DE RIESGO Y LA ASISTENCIALES
PARA LA GESTIÓN DE EMERGENCIAS Y RIESGO, DE LA LOCALIDAD DE RAFAEL URIBE URIBE</t>
  </si>
  <si>
    <t>PRESTAR SUS SERVICIOS ASISTENCIALES PARA LA GESTIÓN DEL RIESGO, EN EL MARCO DE LOS VIGÍAS DEL RIESGO DE LA LOCALIDAD DE RAFAEL URIBE URIBE</t>
  </si>
  <si>
    <t>“PRESTAR SUS SERVICIOS ASISTENCIALES PARA LA GESTIÓN DEL RIESGO, EN EL MARCO DE LOS VIGÍAS DEL RIESGO DE LA LOCALIDAD DE RAFAEL URIBE URIBE”</t>
  </si>
  <si>
    <t xml:space="preserve">	PRESTAR SUS SERVICIOS ASISTENCIALES PARA LA GESTIÓN DEL RIESGO, EN EL MARCO DE LOS VIGÍAS DEL RIESGO DE LA LOCALIDAD DE RAFAEL URIBE URIBE</t>
  </si>
  <si>
    <t>PRESTAR SUS SERVICIOS ASISTENCIALES PARA LA GESTIÓN DEL RIESGO, EN EL MARCO DE LOS VIGÍAS DEL RIESGO DE LA LOCALIDAD DE RAFAEL URIBE URIBE.</t>
  </si>
  <si>
    <t>PRESTAR SERVICIOS PROFESIONALES PARA REALIZAR ACUERDOS ENTRE LA ALCALDIA LOCAL DE RAFAEL URIBE URIBE Y SUS HABITANTES PARA VINCULARLOS A LOS PROGRAMAS DEL IDRD "ESCUELA DE LA BICICLETA" Y "AL TRABAJO EN BICI" QUE MOTIVEN EL USO ADECUADO DE LOS MEDIOS DE TTRANSPORTE NO MOTORIZADOS, PORMEDIO DE LA PROMOCION DE LA NORMATIVIDAD PARA SU APROPIACION Y APLICACIÓN EN EL MARCO DEL PROYECTO DE INVERSION 1681</t>
  </si>
  <si>
    <t>CONTRATAR LA ADQUISICION DE LICENCIAS ADOBE CREATIVE CLOUD PARA LA ALCALDÍA LOCAL DE RAFAEL URIBE URIBE</t>
  </si>
  <si>
    <t>ADQUISICIÓN DE ELEMENTOS Y/O ARTÍCULOS DE PAPELERÍA Y OFICINA PARA EL FONDO DE DESARROLLO LOCAL DE RAFAEL URIBE URIBE”</t>
  </si>
  <si>
    <t>PRESTAR SERVICIOS PROFESIONALES PARA REALIZAR ACUERDOS QUE PROMUEVAN LA PARTICIPACIÓN DE LA POBLACIÓN VULNERABLE, QUE GENEREN EMPRENDIMIENTOS FORMALIZADOS QUE COADYUVEN AL DESARROLLO ECONÓMICO Y PRODUCTIVO DE ESTA POBLACIÓN EN EL MARCO DEL PROYECTO DE INVERSIÓN 1681</t>
  </si>
  <si>
    <t>PRESTAR LOS SERVICIOS PROFESIONALES PARA LA OPERACIÓN, SEGUIMIENTO Y CUMPLIMIENTO DE LOS PROCEDIMIENTOS ADMINISTRATIVOS, OPERATIVOS Y TÉCNICOS DEL PROYECTO “RETO LOCAL” Y LOS ASOCIADOS A LA INCLUSIÓN SOCIAL Y SEGURIDAD ECONÓMICA EN LA LOCALIDAD DE RAFAEL URIBE URIBE</t>
  </si>
  <si>
    <t xml:space="preserve">PRESTAR SERVICIOS PROFESIONALES PARA APOYAR EL DESARROLLO, IMPLEMENTACIÓN Y SEGUIMIENTO DEL PROYECTO 1681 CULTURA CIUDADANA Y USO ÓPTIMO DEL ESPACIO PÚBLICO EN LA LOCALIDAD RAFAEL URIBE URIBE </t>
  </si>
  <si>
    <t>DESARROLLAR ACCIONES DESDE LOS DISPOSITIVOS DE BASE COMUNITARIA QUE INCLUYAN ESTRATEGIAS DIRIGIDAS A LA COMUNIDAD DE LA LOCALIDAD DE RAFAEL URIBE URIBE ESPECIALMENTE A LOS ADOLESCENTES Y JÓVENES QUE CONTRIBUYAN A LA DISMINUCIÓN DE LOS FACTORES DE RIESGO POR EL CONSUMO DE SPA EN EL MARCO DEL PROYECTO DE INVERSIÓN 1658</t>
  </si>
  <si>
    <t>ELEMENTOS DE BIOSEGURIDAD PARA EL
MANEJO DE LA EMERGENCIA SANITARIA,
SOCIAL y ECOLOGICA PRODUCTO DEL COVID19 ALCALDIA LOCAL RAFAEL URIBE URIBE</t>
  </si>
  <si>
    <t>CONTRATAR LA ADQUISICIÓN DE ESCANER PARA LA ALCALDIA LOCAL DE RAFAEL URIBE URIBE”</t>
  </si>
  <si>
    <t>AUNAR ESFUERZOS, TÉCNICOS, ADMINISTRATIVOS Y FINANCIEROS ENTRE EL IDRD Y LOS FONDOS DE DESARROLLO LOCAL, PARA LA EJECUCIÓN DE LAS LÍNEAS DE INVERSIÓN; FORMACIÓN Y EVENTOS RECREODEPORTIVOS.</t>
  </si>
  <si>
    <t>FLDRUU-CD-029-2021</t>
  </si>
  <si>
    <t>https://community.secop.gov.co/Public/Tendering/OpportunityDetail/Index?noticeUID=CO1.NTC.1755891&amp;isFromPublicArea=True&amp;isModal=False</t>
  </si>
  <si>
    <t>https://community.secop.gov.co/Public/Tendering/OpportunityDetail/Index?noticeUID=CO1.NTC.1771898&amp;isFromPublicArea=True&amp;isModal=False</t>
  </si>
  <si>
    <t>https://community.secop.gov.co/Public/Tendering/OpportunityDetail/Index?noticeUID=CO1.NTC.1774074&amp;isFromPublicArea=True&amp;isModal=False</t>
  </si>
  <si>
    <t>FDLRUU-CO-133-2021</t>
  </si>
  <si>
    <t>FDLRUU-CD-222-2021</t>
  </si>
  <si>
    <t>FDLRUU-CD-253-2021</t>
  </si>
  <si>
    <t xml:space="preserve">https://community.secop.gov.co/Public/Tendering/OpportunityDetail/Index?noticeUID=CO1.NTC.2229818&amp;isFromPublicArea=True&amp;isModal=False
</t>
  </si>
  <si>
    <t>FLDRUU-CD-254-2021</t>
  </si>
  <si>
    <t>FLDRUU-CD-255-2021</t>
  </si>
  <si>
    <t>FLDRUU-CD-256-2021</t>
  </si>
  <si>
    <t>FLDRUU-CD-273-2021</t>
  </si>
  <si>
    <t>FDLRUU-CD-275-2021</t>
  </si>
  <si>
    <t>FDLRUU-CD-280-2021</t>
  </si>
  <si>
    <t xml:space="preserve">https://community.secop.gov.co/Public/Tendering/ContractNoticePhases/View?PPI=CO1.PPI.14848698&amp;isFromPublicArea=True&amp;isModal=False
</t>
  </si>
  <si>
    <t>FDLRUU-CD-281-2021</t>
  </si>
  <si>
    <t xml:space="preserve">https://community.secop.gov.co/Public/Tendering/OpportunityDetail/Index?noticeUID=CO1.NTC.2213257&amp;isFromPublicArea=True&amp;isModal=False
</t>
  </si>
  <si>
    <t>FLDRUU-CD-282-2021</t>
  </si>
  <si>
    <t xml:space="preserve">https://community.secop.gov.co/Public/Tendering/OpportunityDetail/Index?noticeUID=CO1.NTC.2221849&amp;isFromPublicArea=True&amp;isModal=False
</t>
  </si>
  <si>
    <t>FLDRUU-CD-283-2021</t>
  </si>
  <si>
    <t xml:space="preserve">https://community.secop.gov.co/Public/Tendering/OpportunityDetail/Index?noticeUID=CO1.NTC.2221781&amp;isFromPublicArea=True&amp;isModal=False
</t>
  </si>
  <si>
    <t>FDLRUU-SASI-253-2021</t>
  </si>
  <si>
    <t xml:space="preserve">https://community.secop.gov.co/Public/Tendering/OpportunityDetail/Index?noticeUID=CO1.NTC.2168457&amp;isFromPublicArea=True&amp;isModal=False
</t>
  </si>
  <si>
    <t>FDLRUU-CD-285-2021</t>
  </si>
  <si>
    <t xml:space="preserve">https://community.secop.gov.co/Public/Tendering/OpportunityDetail/Index?noticeUID=CO1.NTC.2231175&amp;isFromPublicArea=True&amp;isModal=False
</t>
  </si>
  <si>
    <t>FDLRUU-CD-286-2021</t>
  </si>
  <si>
    <t>https://www.contratos.gov.co/consultas/detalleProceso.do?numConstancia=21-22-29059</t>
  </si>
  <si>
    <t>FDLRUU-MC-279-2021</t>
  </si>
  <si>
    <t xml:space="preserve">https://community.secop.gov.co/Public/Tendering/OpportunityDetail/Index?noticeUID=CO1.NTC.2211076&amp;isFromPublicArea=True&amp;isModal=False
</t>
  </si>
  <si>
    <t>FDLRUU-SAMC-252-2021</t>
  </si>
  <si>
    <t xml:space="preserve">https://community.secop.gov.co/Public/Tendering/OpportunityDetail/Index?noticeUID=CO1.NTC.2179356&amp;isFromPublicArea=True&amp;isModal=False
</t>
  </si>
  <si>
    <t>FDLRUU-CD-289-2021</t>
  </si>
  <si>
    <t xml:space="preserve">https://community.secop.gov.co/Public/Tendering/OpportunityDetail/Index?noticeUID=CO1.NTC.2250794&amp;isFromPublicArea=True&amp;isModal=False
</t>
  </si>
  <si>
    <t>FDLRUU-CD-290-2021</t>
  </si>
  <si>
    <t xml:space="preserve">https://community.secop.gov.co/Public/Tendering/OpportunityDetail/Index?noticeUID=CO1.NTC.2257644&amp;isFromPublicArea=True&amp;isModal=False
</t>
  </si>
  <si>
    <t>FDLRUU-CD-291-2021</t>
  </si>
  <si>
    <t xml:space="preserve">https://community.secop.gov.co/Public/Tendering/OpportunityDetail/Index?noticeUID=CO1.NTC.2254099&amp;isFromPublicArea=True&amp;isModal=False
</t>
  </si>
  <si>
    <t>FDLRUU-CD-292-2021</t>
  </si>
  <si>
    <t xml:space="preserve">https://community.secop.gov.co/Public/Tendering/OpportunityDetail/Index?noticeUID=CO1.NTC.2254709&amp;isFromPublicArea=True&amp;isModal=False
</t>
  </si>
  <si>
    <t>FDLRUU-SASI-254-2021</t>
  </si>
  <si>
    <t>https://community.secop.gov.co/Public/Tendering/OpportunityDetail/Index?noticeUID=CO1.NTC.2206412&amp;isFromPublicArea=True&amp;isModal=False</t>
  </si>
  <si>
    <t>FDLRUU-CD-294-2021</t>
  </si>
  <si>
    <t xml:space="preserve">https://community.secop.gov.co/Public/Tendering/OpportunityDetail/Index?noticeUID=CO1.NTC.2268074&amp;isFromPublicArea=True&amp;isModal=False
</t>
  </si>
  <si>
    <t>FDLRUU-SAMC-249-2021</t>
  </si>
  <si>
    <t>https://community.secop.gov.co/Public/Tendering/OpportunityDetail/Index?noticeUID=CO1.NTC.2229030&amp;isFromPublicArea=True&amp;isModal=False</t>
  </si>
  <si>
    <t>FDLRUU-CD-296-2021</t>
  </si>
  <si>
    <t xml:space="preserve">https://community.secop.gov.co/Public/Tendering/OpportunityDetail/Index?noticeUID=CO1.NTC.2280728&amp;isFromPublicArea=True&amp;isModal=False
</t>
  </si>
  <si>
    <t>FDLRUU-CD-297-2021</t>
  </si>
  <si>
    <t>https://community.secop.gov.co/Public/Tendering/OpportunityDetail/Index?noticeUID=CO1.NTC.2292807&amp;isFromPublicArea=True&amp;isModal=False</t>
  </si>
  <si>
    <t>FDLRUU-CD-298-2021</t>
  </si>
  <si>
    <t>https://community.secop.gov.co/Public/Tendering/OpportunityDetail/Index?noticeUID=CO1.NTC.2295133&amp;isFromPublicArea=True&amp;isModal=False</t>
  </si>
  <si>
    <t xml:space="preserve">FDLRUU-CD-299-2021 </t>
  </si>
  <si>
    <t xml:space="preserve">https://community.secop.gov.co/Public/Tendering/OpportunityDetail/Index?noticeUID=CO1.NTC.2348836&amp;isFromPublicArea=True&amp;isModal=False
</t>
  </si>
  <si>
    <t xml:space="preserve">FDLRUU-CD-300-2021 </t>
  </si>
  <si>
    <t>https://community.secop.gov.co/Public/Tendering/OpportunityDetail/Index?noticeUID=CO1.NTC.2305010&amp;isFromPublicArea=True&amp;isModal=False</t>
  </si>
  <si>
    <t xml:space="preserve">FDLRUU-SAMC-248-2021 </t>
  </si>
  <si>
    <t xml:space="preserve">https://community.secop.gov.co/Public/Tendering/OpportunityDetail/Index?noticeUID=CO1.NTC.2231672&amp;isFromPublicArea=True&amp;isModal=False
</t>
  </si>
  <si>
    <t>FDLRUU-CD-302-2021</t>
  </si>
  <si>
    <t xml:space="preserve">https://community.secop.gov.co/Public/Tendering/OpportunityDetail/Index?noticeUID=CO1.NTC.2316517&amp;isFromPublicArea=True&amp;isModal=False
</t>
  </si>
  <si>
    <t>FDLRUU-CD-303-2021</t>
  </si>
  <si>
    <t xml:space="preserve">https://community.secop.gov.co/Public/Tendering/OpportunityDetail/Index?noticeUID=CO1.NTC.2323532&amp;isFromPublicArea=True&amp;isModal=False
</t>
  </si>
  <si>
    <t>FDLRUU-CD-304-2021</t>
  </si>
  <si>
    <t xml:space="preserve">https://community.secop.gov.co/Public/Tendering/OpportunityDetail/Index?noticeUID=CO1.NTC.2348631&amp;isFromPublicArea=True&amp;isModal=False
</t>
  </si>
  <si>
    <t>OC-78708</t>
  </si>
  <si>
    <t xml:space="preserve"> https://colombiacompra.gov.co/tienda-virtual-del-estado-colombiano/ordenes-compra/78708</t>
  </si>
  <si>
    <t>FDLRUU-CIA-305-2021</t>
  </si>
  <si>
    <t xml:space="preserve">https://community.secop.gov.co/Public/Tendering/OpportunityDetail/Index?noticeUID=CO1.NTC.2383074&amp;isFromPublicArea=True&amp;isModal=False
</t>
  </si>
  <si>
    <t>FDLRUU-CI-306-2021</t>
  </si>
  <si>
    <t>https://community.secop.gov.co/Public/Tendering/OpportunityDetail/Index?noticeUID=CO1.NTC.2390503&amp;isFromPublicArea=True&amp;isModal=False</t>
  </si>
  <si>
    <t>FDLRUU-CD-307-2021</t>
  </si>
  <si>
    <t xml:space="preserve">https://community.secop.gov.co/Public/Tendering/OpportunityDetail/Index?noticeUID=CO1.NTC.2390010&amp;isFromPublicArea=True&amp;isModal=False
</t>
  </si>
  <si>
    <t xml:space="preserve">FDLRUU-CD-308-2021 </t>
  </si>
  <si>
    <t>https://community.secop.gov.co/Public/Tendering/OpportunityDetail/Index?noticeUID=CO1.NTC.2400171&amp;isFromPublicArea=True&amp;isModal=False</t>
  </si>
  <si>
    <t>FDLRUU-MC-303-2021</t>
  </si>
  <si>
    <t xml:space="preserve">https://community.secop.gov.co/Public/Tendering/OpportunityDetail/Index?noticeUID=CO1.NTC.2353674&amp;isFromPublicArea=True&amp;isModal=False
</t>
  </si>
  <si>
    <t>FDLRUU-MC-305-2021</t>
  </si>
  <si>
    <t xml:space="preserve">https://community.secop.gov.co/Public/Tendering/OpportunityDetail/Index?noticeUID=CO1.NTC.2360412&amp;isFromPublicArea=True&amp;isModal=False
</t>
  </si>
  <si>
    <t xml:space="preserve">FDLRUU-CD-311-2021 </t>
  </si>
  <si>
    <t xml:space="preserve">https://community.secop.gov.co/Public/Tendering/OpportunityDetail/Index?noticeUID=CO1.NTC.2439280&amp;isFromPublicArea=True&amp;isModal=False
</t>
  </si>
  <si>
    <t>FDLRUU-SASI-295-2021</t>
  </si>
  <si>
    <t>https://community.secop.gov.co/Public/Tendering/OpportunityDetail/Index?noticeUID=CO1.NTC.2373812&amp;isFromPublicArea=True&amp;isModal=False</t>
  </si>
  <si>
    <t>FDLRUU-SAMC-306-2021</t>
  </si>
  <si>
    <t xml:space="preserve">https://community.secop.gov.co/Public/Tendering/OpportunityDetail/Index?noticeUID=CO1.NTC.2401466&amp;isFromPublicArea=True&amp;isModal=False
</t>
  </si>
  <si>
    <t>FDLRUU-MC-304-2021</t>
  </si>
  <si>
    <t xml:space="preserve">https://community.secop.gov.co/Public/Tendering/OpportunityDetail/Index?noticeUID=CO1.NTC.2401011&amp;isFromPublicArea=True&amp;isModal=False
</t>
  </si>
  <si>
    <t>FDLRUU-LP-288-2021</t>
  </si>
  <si>
    <t xml:space="preserve">https://community.secop.gov.co/Public/Tendering/OpportunityDetail/Index?noticeUID=CO1.NTC.2373811&amp;isFromPublicArea=True&amp;isModal=False
</t>
  </si>
  <si>
    <t>FDLRUU-SAMC-310-2021</t>
  </si>
  <si>
    <t xml:space="preserve">https://community.secop.gov.co/Public/Tendering/OpportunityDetail/Index?noticeUID=CO1.NTC.2430118&amp;isFromPublicArea=True&amp;isModal=False
</t>
  </si>
  <si>
    <t>FDLRUU-MC-312-2021</t>
  </si>
  <si>
    <t xml:space="preserve">https://community.secop.gov.co/Public/Tendering/OpportunityDetail/Index?noticeUID=CO1.NTC.2415037&amp;isFromPublicArea=True&amp;isModal=False
</t>
  </si>
  <si>
    <t>FDLRUU-MC-319-2021</t>
  </si>
  <si>
    <t xml:space="preserve">https://community.secop.gov.co/Public/Tendering/OpportunityDetail/Index?noticeUID=CO1.NTC.2443542&amp;isFromPublicArea=True&amp;isModal=False
</t>
  </si>
  <si>
    <t>FDLRUU-SAMC-308-2021</t>
  </si>
  <si>
    <t xml:space="preserve">https://community.secop.gov.co/Public/Tendering/OpportunityDetail/Index?noticeUID=CO1.NTC.2426928&amp;isFromPublicArea=True&amp;isModal=False
</t>
  </si>
  <si>
    <t>FDLRUU-SAMC-314-2021</t>
  </si>
  <si>
    <t xml:space="preserve">https://community.secop.gov.co/Public/Tendering/OpportunityDetail/Index?noticeUID=CO1.NTC.2449270&amp;isFromPublicArea=True&amp;isModal=False
</t>
  </si>
  <si>
    <t>FDLRUU-MC-321-2021</t>
  </si>
  <si>
    <t xml:space="preserve">https://community.secop.gov.co/Public/Tendering/OpportunityDetail/Index?noticeUID=CO1.NTC.2454569&amp;isFromPublicArea=True&amp;isModal=False
</t>
  </si>
  <si>
    <t xml:space="preserve">FDLRUU-LP-293-2021 </t>
  </si>
  <si>
    <t xml:space="preserve">https://community.secop.gov.co/Public/Tendering/OpportunityDetail/Index?noticeUID=CO1.NTC.2418002&amp;isFromPublicArea=True&amp;isModal=False
</t>
  </si>
  <si>
    <t>FDLRUU-SASI-307-2021</t>
  </si>
  <si>
    <t xml:space="preserve">https://community.secop.gov.co/Public/Tendering/OpportunityDetail/Index?noticeUID=CO1.NTC.2443540&amp;isFromPublicArea=True&amp;isModal=False
</t>
  </si>
  <si>
    <t>FDLRUU-MC-324-2021</t>
  </si>
  <si>
    <t xml:space="preserve">https://community.secop.gov.co/Public/Tendering/OpportunityDetail/Index?noticeUID=CO1.NTC.2464124&amp;isFromPublicArea=True&amp;isModal=False
</t>
  </si>
  <si>
    <t>FDLRUU-MC-325-2021</t>
  </si>
  <si>
    <t xml:space="preserve">https://community.secop.gov.co/Public/Tendering/OpportunityDetail/Index?noticeUID=CO1.NTC.2464024&amp;isFromPublicArea=True&amp;isModal=False
</t>
  </si>
  <si>
    <t xml:space="preserve">FDLRUU-SAMC-315-2021 </t>
  </si>
  <si>
    <t xml:space="preserve">https://community.secop.gov.co/Public/Tendering/OpportunityDetail/Index?noticeUID=CO1.NTC.2458047&amp;isFromPublicArea=True&amp;isModal=False
</t>
  </si>
  <si>
    <t>FDLRUU-SAMC-313-2021</t>
  </si>
  <si>
    <t>https://community.secop.gov.co/Public/Tendering/OpportunityDetail/Index?noticeUID=CO1.NTC.2454697&amp;isFromPublicArea=True&amp;isModal=False</t>
  </si>
  <si>
    <t>FDLRUU-SAMC-318-2021</t>
  </si>
  <si>
    <t xml:space="preserve">https://community.secop.gov.co/Public/Tendering/OpportunityDetail/Index?noticeUID=CO1.NTC.2463631&amp;isFromPublicArea=True&amp;isModal=False
</t>
  </si>
  <si>
    <t xml:space="preserve">FDLRUU-CMA-317-2021 </t>
  </si>
  <si>
    <t xml:space="preserve">https://community.secop.gov.co/Public/Tendering/OpportunityDetail/Index?noticeUID=CO1.NTC.2446027&amp;isFromPublicArea=True&amp;isModal=False
</t>
  </si>
  <si>
    <t xml:space="preserve">FDLRUU-CMA-311-2021 </t>
  </si>
  <si>
    <t xml:space="preserve">https://community.secop.gov.co/Public/Tendering/OpportunityDetail/Index?noticeUID=CO1.NTC.2436890&amp;isFromPublicArea=True&amp;isModal=False
</t>
  </si>
  <si>
    <t xml:space="preserve">FDLRUU-CMA-316-2021 </t>
  </si>
  <si>
    <t xml:space="preserve">https://community.secop.gov.co/Public/Tendering/OpportunityDetail/Index?noticeUID=CO1.NTC.2443557&amp;isFromPublicArea=True&amp;isModal=False
</t>
  </si>
  <si>
    <t>FDLRUU-LP-301-2021</t>
  </si>
  <si>
    <t xml:space="preserve">https://community.secop.gov.co/Public/Tendering/ContractNoticePhases/View?PPI=CO1.PPI.15818414&amp;isFromPublicArea=True&amp;isModal=False
</t>
  </si>
  <si>
    <t>OC-82202</t>
  </si>
  <si>
    <t>https://colombiacompra.gov.co/tienda-virtual-del-estado-colombiano/ordenes-compra/82202</t>
  </si>
  <si>
    <t>OC-82982</t>
  </si>
  <si>
    <t>https://colombiacompra.gov.co/tienda-virtual-del-estado-colombiano/ordenes-compra/82982</t>
  </si>
  <si>
    <t>OC-83022</t>
  </si>
  <si>
    <t>https://colombiacompra.gov.co/tienda-virtual-del-estado-colombiano/ordenes-compra/83022</t>
  </si>
  <si>
    <t>OC-83979</t>
  </si>
  <si>
    <t>https://colombiacompra.gov.co/tienda-virtual-del-estado-colombiano/ordenes-compra/83979</t>
  </si>
  <si>
    <t>OC-83980</t>
  </si>
  <si>
    <t>https://colombiacompra.gov.co/tienda-virtual-del-estado-colombiano/ordenes-compra/83980</t>
  </si>
  <si>
    <t>OC-67439</t>
  </si>
  <si>
    <t>OC-66472</t>
  </si>
  <si>
    <t>OC-70180</t>
  </si>
  <si>
    <t>REALIZAR ACCIONES DE RESTAURACIÓN, REHABILITACIÓN O RECUPERACIÓN EN ÁREAS PRIORITARIAS Y DE VALOR AMBIENTAL, A SU VEZ REALIZAR ACCIONES DE MANTENIMIENTO Y PLANTACIÓN DE ÁRBOLES EN LA LOCALIDAD DE RAFAEL URIBE URIBE EN EL MARCO DE LOS PROYECTOS DE INVERSIÓN 1661 Y 1667</t>
  </si>
  <si>
    <t>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t>
  </si>
  <si>
    <t>PRESTAR SERVICIOS PROFESIONALES PARA REALIZAR ACUERDOS ENTRE LA ALCALDÍA LOCAL DE RAFAEL URIBE URIBE Y SUS HABITANTES PARA VINCULARLOS A LOS PROGRAMAS DEL IDRD "ESCUELA DE LA BICICLETA" Y "AL TRABAJO EN BICI" QUE MOTIVEN EL USO ADECUADO DE LOS MEDIOS DE TRANSPORTE NO MOTORIZADOS, POR MEDIO DE LA PROMOCIÓN DE LA NORMATIVIDAD PARA SU APROPIACIÓN Y APLICACIÓN EN EL MARCO DEL PROYECTO DE INVERSIÓN 1681</t>
  </si>
  <si>
    <t>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t>
  </si>
  <si>
    <t>ADQUIRIR ELEMENTOS BÁSICOS PARA DOTAR JUNTAS DE ACCIÓN COMUNAL PARA EL MAYOR APROVECHAMIENTO DEL ESPACIO, EN EL MARCO DEL PROYECTO 1689</t>
  </si>
  <si>
    <t>SUMINISTRAR 1 DOTACION LOGISTICA A LA ESTACION 18 DE POLICIA DE RAFEL URIBE URIBE EN EL MARCO DEL PROYECTO DE INVERSION 1684</t>
  </si>
  <si>
    <t>CONTRATAR A MONTO AGOTABLE EL SUMINISTRO DE ELEMENTOS DE MERCHANDISING Y DEMÁS SERVICIOS REQUERIDOS PARA EL DESARROLLO LOGÍSTICO Y OPERATIVO DEL PROGRAMA RETO LOCAL JÓVENES Y ENTORNOS SEGUROS EN LA LOCALIDAD RAFAEL URIBE URIBE</t>
  </si>
  <si>
    <t>PRESTAR LOS SERVICIOS TECNICOS PARA DESARROLLAR ACTIVIDADES TENDIENTES A GARANTIZAR LA SALUD Y LA ATENCIÓN DE LAS EMERGENCIAS Y DESASTRES QUE SE PRESENTEN EN LA LOCALIDAD RAFAEL URIBE URIBE.</t>
  </si>
  <si>
    <t>PRESTAR SERVICIOS PROFESIONALES PARA REALIZACIÓN DE ACUERDOS QUE PROMUEVAN LA CONVIVENCIA ARMÓNICA ENTRE LA CIUDADANÍA Y LOS VENDEDORES INFOR MALES Y ESTACIONARIOS, ORIENTADOS A LA SOLUCIÓN DE LOS CONFLICTOS DERIVADOS DEL USO DEL ESPACIO PÚBLICO CONTEMPLADOS EN EL PROYECTO DE INVERSIÓN 1681 CULTURA CIUDADANA Y USO OPTIMO DEL ESPACIO PUBLICO EN RAFAEL URIBE URIBE.</t>
  </si>
  <si>
    <t>ADQUIRIR ELEMENTOS DE DOTACIÓN PARA FORTALECIMIENTO DE LAS CAPACIDADES LOCALES PARA DAR RESPUESTA A EMERGENCIAS Y DESASTRES EN LA LOCALIDAD RAFAEL URIBE URIBE EN EL MARCO DEL PROYECTO DE INVERSIÓN 1665</t>
  </si>
  <si>
    <t>DESARROLLAR ACCIONES Y ESTRATEGIAS ENCAMINADAS A LA PREVENCIÓN DEL EMBARAZO EN ADOLESCENTES DELA LOCALIDAD RAFAEL URIBE URIBE, NO CUBIERTAS POR EL PLAN DE BENEFICIOS DE SALUD, QUE DEN RESPUESTA A LASNECESIDADES TERRITORIALES Y QUE SEAN ACORDE CON LA NORMATIVIDAD LEGAL VIGENTE EN EL MARCO DEL PROYECTO DEINVERSIÓN 1659.</t>
  </si>
  <si>
    <t>PRESTAR SERVICIOS DE APOYO A LA GESTIÓN PARA EL SEGUIMIENTO DEL CUMPLIMIENTO DE LOS PROCEDIMIENTOS ADMINISTRATIVOS, OPERATIVOS Y TÉCNICOS DEL PROYECTO “RETO LOCAL” Y LOS ASOCIADOS A LA INCLUSIÓN SOCIAL Y SEGURIDAD ECONÓMICA EN LA LOCALIDAD DE RAFAEL URIBE URIBE</t>
  </si>
  <si>
    <t>PRESTAR SERVICIOS PROFESIONALES PARA REALIZAR ACUERDOS QUE PROMUEVAN LA PARTICIPACION DE LA POBLACION VULNERABLE, QUE GENEREN EMPRENDIMIENTOS FORMALIZADOS QUE COADYUVEN AL DESARROLLO ECONOMICO Y PRODUCTIVO DE ESTA POBLACION EN EL MARCO DEL PROYECTO DE INVERSION 1681</t>
  </si>
  <si>
    <t>CONTRATAR SERVICIOS PROFESIONALES PARA REALIZAR ACUERDOS QUE PROMUEVAN LA PARTICIPACIÓN DE LA POBLACIÓN VULNERABLE, QUE GENEREN EMPRENDIMIENTOS FORMALIZADOS QUE COADYUVEN AL DESARROLLO ECONÓMICO Y PRODUCTIVO DE ESTA POBLACIÓN EN EL MARCO DEL PROYECTO DE INVERSIÓN 1681</t>
  </si>
  <si>
    <t>AUNAR ESFUERZOS TÉCNICOS ADMINISTATIVOS, Y FINANCIEROS PARA REALIZAR ACCIONES EN EL BIENESTAR ANIMAL DE LA LOCALIDAD DE RAFAEL URIBE URIBE QUE FORTALEZCAN LAS REDES LOCALES DE PROTECCIONISTAS DE ANIMALES Y ATENCIÓN EN URGENCIAS, BRIGADAS MÉDICO-VETERINARIAS Y ACCIONES DE ESTERILIZACIÓN, EDUCACIÓN Y ADOPCIÓN EN EL MARCO DEL PROYECTO DE INVERSIÓN 1673</t>
  </si>
  <si>
    <t>FORMAR A LOS DIGNATARIOS Y/O CIUDADANÍA DE LAS JUNTAS DE ACCIÓN COMUNAL EN TEMAS BÁSICOS DE MANEJO DE ACCIONES COMUNALES. (DECRETO 2350 DEL 2003, ART. 32 Y LA LEY 1757 DE 2015) PARA LA MATERIALIZACIÓN DE LA INICIATIVA RUU 131 EN EL MARCO DEL PROYECTO DE INVERSIÓN 1689 PARTICIPACIÓN CIUDADANA ORGANIZADA Y SOLIDARIA EN RAFAEL URIBE URIBE.</t>
  </si>
  <si>
    <t>REALIZAR ACTIVIDADES ALTERNAS DE SALUD DIRIGIDAS A PERSONAS CON DISCAPACIDAD, CUIDADORES Y CUIDADORAS RESIDENTES EN LA LOCALIDAD, QUE DEN RESPUESTA A SUS NECESIDADES TERRITORIALES Y QUE FAVOREZCAN EL DESARROLLO DE SU DEPENDENCIA E INTEGRACIÓN SOCIAL EN EL MARCO DEL PROYECTO DE INVERSIÓN 1658</t>
  </si>
  <si>
    <t>PRESTAR LOS SERVICIOS TECNICOS PARA DESARROLLAR ACTIVIDADES TENDIENTES A GARANTIZAR LA SALUD Y LA ATENCIÓN DE LAS EMERGENCIAS Y DESASTRES QUE SE PRESENTEN EN LA LOCALIDAD RAFAEL URIBE URIBE</t>
  </si>
  <si>
    <t xml:space="preserve"> CONTRATAR LA ADQUISICIÓN DE ELEMENTOS DE BIOSEGURIDAD PARA EL MANEJO DE LA EMERGENCIA SANITARIA, SOCIAL y ECOLOGICA PRODUCTO DEL COVID-19 EN LA ALCALDÍA LOCAL DE RAFAEL URIBE URIBE</t>
  </si>
  <si>
    <t>REALIZAR ACCIONES QUE INCENTIVEN EL CAMBIO DE HÁBITOS DE CONSUMO DE LA LOCALIDAD DE RAFAEL URIBE URIBE A TRAVÉS DEL AHORRO Y USO SOSTENIBLE DE LOS RECURSOS NATURALES DE LA LOCALIDAD EN EL MARCO DEL PROYECTO DE INVERSIÓN 1675</t>
  </si>
  <si>
    <t>PRESTAR EL SERVICIO DE CURSO Y ENTREGA DE CORRESPONDENCIA Y DEMAS ENVIOS POSTALES QUE REQUIERA LA ALCALDIA LOCAL DE RAFAEL URIBE URIBE EN LAS MODALIDADES DE CORREO CERTIFICADO, NOTIEXPRESS Y SERVICIOS POST EXPRESS, RESPUESTA FACIL, SMS CERTIFICADO, CORREO ELECTRONICO CERTIFICADO A NIVEL URBANO Y NACIONAL</t>
  </si>
  <si>
    <t>UNAR ESFUERZOS TECNICOS, ADMINISTRATIVOS, FINANCIEROS Y JURIDICOS, PARA DESARROLLAR ESTRATEGIAS DE FORMACION, ASISTENCIA TÉCNICA, FORTALECIMIENTO Y COMERCIALIZACIÓN, ENFOCADAS A MATERIALIZAR LAS INICIATIVAS CIUDADANAS PRIORIZADAS, DERIVADAS DEL EJERCICIO DE PRESUPUESTOS PARTICIPATIVOS FASE UNO AÑO 2020 EN LA LOCALIDAD DE RAFAEL URIBE URIBE EN EL MARCO DEL PROYECTO 1653 OPORTUNIDADES PARA EL DESARROLLO ECONOMICO CULTURAL Y CREATIVO</t>
  </si>
  <si>
    <t>APOYAR JURIDICAMENTE LA EJECUCIÓN DE LAS ACTUACIONES REQUERIDAS PARA LA DEPURACIÓN DE LAS ACTUACIONES ADMINISTRATIVAS QUE CURSAN EN LA ALCALDIA LOCAL</t>
  </si>
  <si>
    <t xml:space="preserve">CONTRATAR EL PROCESO DE MEDICIÓN POSTERIOR DE BIENES MUEBLES REGISTRADOS EN LA CUENTA PROPIEDAD PLANTA Y EQUIPO DE LOS ESTADOS FINANCIEROS DE LA ENTIDAD Y LOS BIENES INMUEBLES DE PROPIEDAD Y/O A CARGO DEL FONDO DE DESARROLLO LOCAL DE RAFAEL URIBE URIBE DETERMINANDO EL VALOR ACTUAL Y AJUSTANDO LA VIDA ÚTIL RESTANTE, EL VALOR RESIDUAL, EL MÉTODO DE DEPRECIACIÓN, ASÍ COMO EL RECONOCIMIENTO Y MEDICIÓN DEL DETERIORO DEL VALOR.
</t>
  </si>
  <si>
    <t>SUMINISTRO DE ELEMENTOS Y MATERIALES DE FERRETERIA EN GENERAL A MONTO AGOTABLE PARA EL MANTENIMIENTO, LAS ADECUACIONES O LAS MEJORAS DE TIPO LOCATIVO DE LOS BIENES MUEBLES E INMUEBLES DE PROPIEDAD DEL FONDO DE DESARROLLO LOCAL DE RAFAEL URIBE</t>
  </si>
  <si>
    <t>APOYAR JURIDICAMENTE LA EJECUCIÓN DE LAS ACCIONES REQUERIDAS PARA LA DEPURACIÓN DE LAS ACTUACIONES ADMINISTRATIVAS QUE CURSAN EN LA ALCALDIA LOCAL</t>
  </si>
  <si>
    <t>ADQUIRIR BIENES PARA LA DOTACIÓN DE ESPACIOS FÍSICOS Y VIRTUALES DE LAS SEDES DE LAS IED QUE MANTENGAN COMO CENTRO EL JUEGO, EL ARTE, LA LITERATURA Y LA EXPLORACIÓN DEL MEDIO COMO ACTIVIDADES RECTORAS DE LA PRIMERA INFANCIA EN EL MARCO DEL PROYECTO DE INVERSIÓN 1640</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</si>
  <si>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</si>
  <si>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DESARROLLAR LAS ACTIVIDADES DE ADQUISICIÓN E INSTALACIÓN DE ELEMENTOS PARA EL AVANCE EN LA IMPLEMENTACIÓN DEL PLAN INSTITUCIONAL DE GESTIÓN AMBIENTALPIGA- EN LA ALCALDÍA LOCAL DE RAFAEL URIBE URIBE</t>
  </si>
  <si>
    <t>EJECUTAR A PRECIOS UNITARIOS FIJOS SIN FORMULA DE REAJUSTE LA CONSTRUCCIÓN DE PARQUES VECINALES Y DE BOLSILLO, EN LA LOCALIDAD DE RAFAEL URIBE URIBE, DE CONFORMIDAD CON LOS ESTUDIOS Y DISEÑOS, ANEXOS TECNICOS Y DEMÁS DOCUMENTOS QUE HACEN PARTE INTEGRAL DEL PROCESO DEL CONTRATO.</t>
  </si>
  <si>
    <t>CONTRATAR LA REALIZACIÒN DEL EVENTO CULTURAL Y ARTÌSTICO CORREDOR NAVIDEÑO DE LA LOCALIDAD RAFAEL URIBE URIBE.</t>
  </si>
  <si>
    <t xml:space="preserve">CONTRATAR EL SUMINISTRO DE PUBLICIDAD IMPRESA Y ELEMENTOS P.O.P. PARA EL FORTALECIMIENTO DE LA IMAGEN INSTITUCIONAL DE LA ALCALDÍA LOCAL DE RA-FAEL URIBE URIBE"
</t>
  </si>
  <si>
    <t>PRESTACIÓN DEL SERVICIO DE MONITOREO DE GPS Y MEDICIÓN DE VARIABLES DE OPERACIÓN DE LOS VEHÍCULOS LIVIANOS Y MAQUINARIA PESADA DEL FONDO DE DESARROLLO LOCAL RAFAEL URIBE URIBE</t>
  </si>
  <si>
    <t>CONTRATAR A PRECIOS UNITARIOS FIJOS, LAS OBRAS REFERENTES AL MANTENIMIENTO Y REPARACIONES LOCATIVAS DE LOS SALONES COMUNALES BOSQUE DE LOS MOLINOS, PRINCIPE DE BOCHICA, VILLA GLADYS, DIANA TURBAY SECTOR EL VALLE Y CLARET, DESTINADO AL USO DOTACIONAL EQUIPAMENTO COLECTIVO CULTURAL DE ESCALA VECINAL, UBICADO EN LA LOCALIDAD DE RAFAEL URIBE URIBE</t>
  </si>
  <si>
    <t>IMPLEMENTAR ACCIONES DE SALUD BUCAL COMPLEMENTARIAS A LA ESTRATEGIA TERRITORIAL DE SALUD Y A LAS OFRECIDAS POR EL PLAN DE BENEFICIOS DE SALUD- PBS, QUE FAVOREZCAN LA POBLACIÓN MÁS VULNERABLE RESIDENTE EN LA LOCALIDAD RAFAEL URIBE URIBE, EN EL MARCO DEL PROYECTO DE INVERSIÓN 1658</t>
  </si>
  <si>
    <t>ADQUIRIR LA ESTRUCTURA Y REALIZAR LA INSTALACIÓN DE UN CICLOPARQUEADERO PARA EL AVANCE EN LA IMPLEMENTACIÓN DEL PLAN INTEGRAL DE MOVILIDAD SOSTENIBLE -PIMS Y EL PLAN INSTITUCIONAL DE GESTIÓN AMBIENTAL  PIGA EN LA ALCALDÍA LOCAL DE RAFAEL URIBE URIBE</t>
  </si>
  <si>
    <t>CONTRATAR POR EL SISTEMA DE PRECIOS UNITARIOS FIJOS SIN FÓRMULA DE REAJUSTE LA CONSTRUCCIÓN DE OBRAS CIVILES PARA LA MITIGACIÓN DE RIESGO EN LA LOCALIDAD DE RAFAEL URIBE URIBE.</t>
  </si>
  <si>
    <t>ADQUIRIR ELEMENTOS DE DOTACIÓN PARA JARDINES INFANTILES DE LA SECRETARÍA DISTRITAL DE INTEGRACIÓN SOCIAL QUE OPERAN EN LA LOCALIDAD DE RAFAEL URIBE URIBE DEL PROYECTO DE INVERSIÓN 1656</t>
  </si>
  <si>
    <t>REALIZAR EL MANTENIMIENTO PREVENTIVO Y CORRECTIVO DE LOS EQUIPOS DE CÓMPUTO, UPS, ESCÁNERES, VIDEO BEAM, AIRE ACONDICIONADO, PLOTTER, RACK, CABLEADO ESTRUCTURADO Y DEMÁS EQUIPOS TECNOLOGICOS PROPIEDAD DE LA ALCALDÍA LOCAL DE RAFAEL URIBE URIBE, INCLUYENDO EL SUMINISTRO DE REPUESTOS Y MANO DE OBRA</t>
  </si>
  <si>
    <t>PRESTACIÓN DE SERVICIO DE MANTENIMIENTO PREVENTIVO DE MOTOBOMBAS Y LAVADO Y DESINFECCIÓN DE TANQUE DE ALMACENAMIENTO DE AGUA POTABLE EN LAS INSTALACIONES DE LA ALCALDÍA LOCAL DE RAFAEL URIBE URIBE</t>
  </si>
  <si>
    <t>PRESTAR SERVICIOS DEPORTIVOS PARA REALIZAR LA 1ER COPA DE FÚTBOL DE SALON EN RAFAEL URIBE URIBE, EN EL MARCO DEL PROYECTO 1646 CULTURA DEPORTE, RECREACIÓN PARA EL BIENESTAR DE LA CIUDADANIA</t>
  </si>
  <si>
    <t>RESTAR SERVICIOS OPERATIVOS, LOGISTICOS Y TÉCNICOS, ASÍ COMO EL SUMINISTRO DE BIENES PARA REALIZACIÓN DE LAS ACTIVIDADES REQUERIDAS EN EL MARCO DEL PROYECTO DE INVERSIÓN 1681 CULTURA CIUDADANA Y USO ÓPTIMO DEL ESPACIO PÚBLICO EN RAFAEL URIBE URIBE</t>
  </si>
  <si>
    <t>REALIZAR ACCIONES PARA EL FORTALECIMIENTO DE LAS CAPACIDADES LOCALES PARA DAR RESPUESTA A EMERGENCIAS Y DESASTRES EN LA LOCALIDAD RAFAEL URIBE URIBE EN EL MARCO DEL PROYECTO DE INVERSIÓN 1665</t>
  </si>
  <si>
    <t>REALIZAR LA INTERVENTORÍA TÉCNICA, ADMINISTRATIVA, LEGAL, FINANCIERA, SOCIAL, AMBIENTAL Y DE SEGURIDAD Y SALUD EN EL TRABAJO (SST), DEL CONTRATO DE OBRA PÚBLICA QUE TIENE POR OBJETO : CONTRATAR A PRECIOS UNITARIOS FIJOS, LAS OBRAS REFERENTES AL MANTENIMIENTO Y REPARACIONES LOCATIVAS DE LOS SALONES COMUNALES "BOSQUE DE LOS MOLINOS, PRÍNCIPE DE BOCHICA, VILLA GLADYS, DIANA TURBAY SECTOR EL VALLE Y CLARET, DESTINADO AL USO DOTACIONAL - EQUIPAMENTO COLECTIVO CULTURAL DE ESCALA VECINAL, UBICADO</t>
  </si>
  <si>
    <t>REALIZAR LA INTERVENTORIA TECNICA, ADMINISTRATIVA, FINANCIERA, AMBIENTAL Y SST AL CONTRATO DE OBRA PUBLICA RESULTANTE DEL PROCESO DE LICITACION PUBLICA No. FDLRUU-LP-288-2021, CUYO OBJETO ES EJECUTAR A PRECIOS UNITARIOS FIJOS SIN FORMULA DE REAJUSTE LA CONSTRUCCIÓN DE PARQUES VECINALES Y DE BOLSILLO, EN LA LOCALIDAD DE RAFAEL URIBE URIBE, DE CONFORMIDAD CON LOS ESTUDIOS Y DISEÑOS, ANEXOS TECNICOS Y DEMÁS DOCUMENTOS QUE HACEN PARTE INTEGRAL DEL PROCESO...</t>
  </si>
  <si>
    <t>REALIZAR LA INTERVENTORÍA TÉCNICA, ADMINISTRATIVA, LEGAL, FINANCIERA, SOCIAL, AMBIENTAL Y DE SEGURIDAD Y SALUD EN EL TRABAJO (SST), DEL CONTRATO DE OBRA PÚBLICA QUE TIENE POR OBJETO: CONTRATAR POR EL SISTEMA DE PRECIOS UNITARIOS FIJOS SIN FORMULA DE REAJUSTE LA CONSTRUCCIÓN DE OBRAS CIVILES PARA LA MITIGACIÓN DE RIESGO EN LA LOCALIDAD DE RAFAEL URIBE URIBE DERIVADO DEL PROCESO DE LA LICITACION PUBLICA No. FDLRUU-LP-293-2021.</t>
  </si>
  <si>
    <t>REALIZAR ACCIONES DE PREVENCIÓN Y ATENCIÓN DE VIOLENCIA INTRAFAMILIAR Y SEXUAL PARA POBLACIONES EN SITUACIONES DE RIESGO Y VULNERACIÓN DE DERECHOS EN LA LOCALIDAD DE RAFAEL URIBE URIBE DEL PROYECTO DE INVERSIÓN 1656.</t>
  </si>
  <si>
    <t>CONTRATAR SUMINISTRO DE COMBUSTIBLE A MONTO AGOTABLE DE GASOLINA CORRIENTE Y ACPM PARA EL PARQUE AUTOMOTOR (VEHICULOS LIVIANOS Y MAQUINARIA AMARILLA) A CARGO DEL FONDO DE DESARROLLO LOCAL DE RAFAEL URIBE URIBE A TRAVES DEL ACUERDO MARCO DE PRECIOS DE SUMINISTRO DE COMBUSTIBLE CON SISTEMA DE CONTROL EDS EN BOGOTA CELEBRADAS ENTRE COLOMBIA COMPRA EFICIENTE Y DISTRACOM S.A., GLOBO LLANTAS LTDA., GRUPO EDS AUTOGAS S.A.S. ORGANIZACIÓN TERPEL S.A., DISTRIBUIDORA NACIONAL DE COMBUSTIBLE LTDA., SODEXO SERVICIOS DE BENEFICIOS E INCENTIVOS COLOMBIA S.A. Y BIG PASS S.A.S””</t>
  </si>
  <si>
    <t>ADQUISICION DE BANDERAS PARA LA ALCALDÍA LOCAL DE RAFAEL URIBE URIBE</t>
  </si>
  <si>
    <t xml:space="preserve">ADQUISICION DE EQUIPOS DE COMPUTO PARA EL FUNCIONAMIENTO DE LA ALCALDÍA LOCAL DE RAFAEL URIBE URIBE”
</t>
  </si>
  <si>
    <t>ADQUISICION DE EQUIPOS DE IMPRESORAS PARA LAS JUNTAS DE ACCION COMUNAL DE LA LOCAIDAD DE RAFAEL URIBE URIBE</t>
  </si>
  <si>
    <t>ADQUISICION DE EQUIPOS DE COMPUTO PARA LAS JUNTAS DE ACCION COMUNAL DE LA LOCAIDAD DE RAFAEL URIBE URIBE</t>
  </si>
  <si>
    <t>N/A</t>
  </si>
  <si>
    <t xml:space="preserve">901399373
</t>
  </si>
  <si>
    <t xml:space="preserve">900992742
</t>
  </si>
  <si>
    <t>HECTOR ENRIQUE  ERIRA MORENO</t>
  </si>
  <si>
    <t xml:space="preserve">ALISON KATHERINE PEREZ MENDEZ </t>
  </si>
  <si>
    <t>MONICA YAMILE QUEVEDO CORREA</t>
  </si>
  <si>
    <t xml:space="preserve">JOSE LUIS GOMEZ GONZALEZ </t>
  </si>
  <si>
    <t xml:space="preserve">MARIA LUISA PARRA SANCHEZ </t>
  </si>
  <si>
    <t>NUBIA ESPERANZA SANTAFE CASTELLANOS</t>
  </si>
  <si>
    <t>INÉS
ANDREA PÉREZ MANTILLA.</t>
  </si>
  <si>
    <t>MILENA VANEGAS LOPEZ</t>
  </si>
  <si>
    <t>OSCAR JAVIER OVALLE RIVERA</t>
  </si>
  <si>
    <t xml:space="preserve">JORGE HERNANDO RODRIGUEZ SANTANA </t>
  </si>
  <si>
    <t xml:space="preserve">MONICA GOMEZ GUZMAN </t>
  </si>
  <si>
    <t>JESICA DAYANA PEÑA QUINTERO</t>
  </si>
  <si>
    <t>DANIEL SANTIAGO MONTES JIMENEZ</t>
  </si>
  <si>
    <t>DANIELA ALEJANDRA RUBIANO VIDAL</t>
  </si>
  <si>
    <t>CAMILO ANDRES ALVAREZ GACHARNA</t>
  </si>
  <si>
    <t>YIRLY NHAYIA PEÑA QUINTERO</t>
  </si>
  <si>
    <t>EDUARD HUMBERTO QUINTANA ARELLANO</t>
  </si>
  <si>
    <t>ANA LORENA CARVAJAL CASTILLO</t>
  </si>
  <si>
    <t>CRISTHIAN STEVENS VERA ESCOBAR</t>
  </si>
  <si>
    <t xml:space="preserve">IVAN DARIO PACHON BARRETO </t>
  </si>
  <si>
    <t xml:space="preserve">ANA CONSUELO TRIVIÑO MORALES </t>
  </si>
  <si>
    <t xml:space="preserve">JORGE ANDRES HERNAN TORRES </t>
  </si>
  <si>
    <t xml:space="preserve">JAVIER ALEJANDRO ZUÑIGA ROJAS </t>
  </si>
  <si>
    <t xml:space="preserve">NICOLE DAYAN SILVA VELASCO </t>
  </si>
  <si>
    <t>FERNANDO ENRIQUE YAIMA OYOLA</t>
  </si>
  <si>
    <t>SANDRA MARCELA ROJAS MACIAS</t>
  </si>
  <si>
    <t xml:space="preserve">VIANEY LUCIA ARDILA AVILA </t>
  </si>
  <si>
    <t xml:space="preserve">MERY JOHANNA ARIAS ROMERO </t>
  </si>
  <si>
    <t>MANUELITA ARIAS GIRALDO</t>
  </si>
  <si>
    <t xml:space="preserve">SANDRA PATRICIA SANABRIA HERNANDEZ </t>
  </si>
  <si>
    <t xml:space="preserve">MARIA DEL PILAR VARGAS TALERO </t>
  </si>
  <si>
    <t xml:space="preserve">JOSE JOAQUIN OCAMPO TEJADA </t>
  </si>
  <si>
    <t>JONATHAN MORENO</t>
  </si>
  <si>
    <t xml:space="preserve">LAURA TERESA ESTEFANY PINEDA AVILA </t>
  </si>
  <si>
    <t>MATILDE DEL PILAR CAMARGO PINTO</t>
  </si>
  <si>
    <t>ANGEL GABRIEL HURTADO HURTADO</t>
  </si>
  <si>
    <t xml:space="preserve">XIMENA ALEJANDRA ALARCON LOPEZ </t>
  </si>
  <si>
    <t xml:space="preserve">JUAN SEBASTIAN MARTINEZ ROJAS </t>
  </si>
  <si>
    <t>JENNY ELVIRA PRIETO OLARTE</t>
  </si>
  <si>
    <t xml:space="preserve">BRAYAN ANDRES MORALES CASTIBLANCO </t>
  </si>
  <si>
    <t>LEONARDO GUERRA RAMIREZ</t>
  </si>
  <si>
    <t>EDSON ROSAS ALFONSO</t>
  </si>
  <si>
    <t>HEYDY MILENA RAMIREZ CARDENAS</t>
  </si>
  <si>
    <t xml:space="preserve">NINI JOHANA VALENZUELA </t>
  </si>
  <si>
    <t>NIDIA YANETH CHITIVA RODRIGUEZ</t>
  </si>
  <si>
    <t>LUIS ALEJANDRO MORENO RUEDA</t>
  </si>
  <si>
    <t>JOHN HENRY BOHORQUEZ</t>
  </si>
  <si>
    <t>MONICA ELVIRA  CRUZ CORREAL</t>
  </si>
  <si>
    <t>FELIX EDUARDO MURILLO PLATA</t>
  </si>
  <si>
    <t xml:space="preserve">JUAN ANTONIO CARDENAS ACEVEDO </t>
  </si>
  <si>
    <t>GUILLERMO ANDRES ROJAS FORERO</t>
  </si>
  <si>
    <t>ANGIE ELIZABETH TORRES MORENO</t>
  </si>
  <si>
    <t>CLAUDIA MARERLING RODRIGUEZ MELO</t>
  </si>
  <si>
    <t xml:space="preserve">CARLOS GIOVANNY CASTELLANOS GUZMAN </t>
  </si>
  <si>
    <t xml:space="preserve">SHAMIR ALEJANDRA HERNANDEZ MARTINEZ </t>
  </si>
  <si>
    <t xml:space="preserve">JHON FREDY HERRERA TORRES </t>
  </si>
  <si>
    <t xml:space="preserve">JAIME ALEXANDER BARBOSA VILLALBA </t>
  </si>
  <si>
    <t xml:space="preserve">MONICA TATIANA ARIZA </t>
  </si>
  <si>
    <t>MARTHA YANETH PRADO SANCHEZ</t>
  </si>
  <si>
    <t>ANDREA CAROLINA CAICEDO GARAVITO</t>
  </si>
  <si>
    <t xml:space="preserve">YANILY ANDREA MONTENEGRO TRIVIÑO </t>
  </si>
  <si>
    <t xml:space="preserve">ROSALBA VILLALOBOS VILLALOBOS </t>
  </si>
  <si>
    <t>LUIS JONNY CARRILLO BOMBIELA</t>
  </si>
  <si>
    <t>LAURA VANESSA PAEZ LOPEZ</t>
  </si>
  <si>
    <t>VICTOR JAIME SANCHEZ CARDOZO</t>
  </si>
  <si>
    <t>JAVIER BASTIDAS ROMERO</t>
  </si>
  <si>
    <t xml:space="preserve">PILAR JASBLEIDY CASTELLANOS ROJAS </t>
  </si>
  <si>
    <t>PEDRO LUIS MORENO CABALLERO</t>
  </si>
  <si>
    <t xml:space="preserve">CARLOS ALBERTO ESCOBAR LARA </t>
  </si>
  <si>
    <t xml:space="preserve">FABIO ALEXANDER ALZATE FRANCO </t>
  </si>
  <si>
    <t xml:space="preserve">MONICA DEL PILAR PARRA RANGEL </t>
  </si>
  <si>
    <t xml:space="preserve">DILIA YINET MEDINA ROJAS </t>
  </si>
  <si>
    <t xml:space="preserve">LAURA DANIELA GUERRERO </t>
  </si>
  <si>
    <t>LUZ ANGELA CORREA PARRADO</t>
  </si>
  <si>
    <t>MARLON ALEJANDRO LEAL  PENAGOS</t>
  </si>
  <si>
    <t>ZANDY DANIXA BARRERA RODRIGUEZ</t>
  </si>
  <si>
    <t>JUAN CARLOS JIMENEZ MENESES</t>
  </si>
  <si>
    <t>WALDINA CONTRERAS ALFONSO</t>
  </si>
  <si>
    <t xml:space="preserve">JHON ALEXANDER OLAYA CUESTA </t>
  </si>
  <si>
    <t xml:space="preserve">TANIA XIMENA MORALES CASTIBLANCO </t>
  </si>
  <si>
    <t>ANDRES CAMILO REDONDO RENGIFO</t>
  </si>
  <si>
    <t>ALVARO DE JESUS APARICIO CELY</t>
  </si>
  <si>
    <t>MARTHA LILIANA SILVA ESQUIVEL</t>
  </si>
  <si>
    <t xml:space="preserve">ANGELICA MARIA SANCHEZ RODRIGUEZ </t>
  </si>
  <si>
    <t xml:space="preserve">OMAR ALEXANDER SALVADOR ROMERO </t>
  </si>
  <si>
    <t>ORLANDO MERCHAN BARRETO</t>
  </si>
  <si>
    <t>MAIRA ALEJANDRA MORENO LOZANO</t>
  </si>
  <si>
    <t xml:space="preserve">MARIBEL NEUSA SOTELO </t>
  </si>
  <si>
    <t>WILSON MIGUEL CARRANZA SIERRA</t>
  </si>
  <si>
    <t>JENNY VIVIANA SASTOQUE LOPEZ</t>
  </si>
  <si>
    <t>LUISA FERNANDA CHAVES MANRIQUE</t>
  </si>
  <si>
    <t>CARLOS EDUARDO CASTRO ORTIZ</t>
  </si>
  <si>
    <t>SANDRA PATRICIA PINTO GARAY</t>
  </si>
  <si>
    <t>JOHANA CONSTANZA CRUZ PRIETO</t>
  </si>
  <si>
    <t>FABIO ALBERTO RINCON RUIZ</t>
  </si>
  <si>
    <t>CESAR MAURICIO RUIZ LONDOÑO</t>
  </si>
  <si>
    <t>EDGAR IVAN SEPULVEDA PARRA</t>
  </si>
  <si>
    <t xml:space="preserve"> JOAN SEBASTIAN
CALVO CONDE</t>
  </si>
  <si>
    <t>BEATRIZ HELENA ALVAREZ LONDOÑO</t>
  </si>
  <si>
    <t>ANDREA DEL PILAR RODRIGUEZ RODRIGUEZ</t>
  </si>
  <si>
    <t>BRIGEETH JOHANA MORA DUARTE</t>
  </si>
  <si>
    <t xml:space="preserve"> HERNANDO 
FERNÁNDEZ MUÑOZ</t>
  </si>
  <si>
    <t xml:space="preserve">JORGE ALBERTO ROMERO CARDENAS </t>
  </si>
  <si>
    <t>ANA MILENA CARDONA MORA</t>
  </si>
  <si>
    <t xml:space="preserve">JENIFER ARIAS TAVERA </t>
  </si>
  <si>
    <t>DAILY JASBLEIDY ALBARRACIN BENITEZ</t>
  </si>
  <si>
    <t>GABRIEL ENRIQUE MACHADO SANTOS.</t>
  </si>
  <si>
    <t xml:space="preserve">REINA ESPERANZA CORDERO VARGAS </t>
  </si>
  <si>
    <t>VIVIANA CAROLINA MALDONADO VIRGUEZ</t>
  </si>
  <si>
    <t>CRISTHIAN DAVID GUTIERREZ MEDINA</t>
  </si>
  <si>
    <t>SERGIO ENRIQUE MORALES GIL</t>
  </si>
  <si>
    <t>YURY TATIANA ANGULO PATIÑO</t>
  </si>
  <si>
    <t>EDISON YESIR RODRIGUEZ ROMERO</t>
  </si>
  <si>
    <t>STEPHANIE ANDREA ARIAS RIVERA</t>
  </si>
  <si>
    <t>MAGDA ISABEL NIETO CASTRO</t>
  </si>
  <si>
    <t>LINA MARÍA MORENO RODRÍGUEZ</t>
  </si>
  <si>
    <t xml:space="preserve">MARIA ANGELICA VINCHIRA SANCHEZ </t>
  </si>
  <si>
    <t>INGRID MAYERLY BOLIVAR PAEZ</t>
  </si>
  <si>
    <t xml:space="preserve">DANIELA USTARIS ORTEGA </t>
  </si>
  <si>
    <t>LAURA NATHALIA VALENCIA ORTIZ</t>
  </si>
  <si>
    <t xml:space="preserve">JUAN MANUEL CARDENAS GARZON </t>
  </si>
  <si>
    <t xml:space="preserve">JAQUELINE GALLEGO CASTELLANOS </t>
  </si>
  <si>
    <t>LUZ MAGNOLIA TIRADO CUELLAR</t>
  </si>
  <si>
    <t xml:space="preserve">ANGELA PATRICIA ROZO RODRIGUEZ </t>
  </si>
  <si>
    <t>OSCAR FABIÁN LÓPEZ CAMACHO</t>
  </si>
  <si>
    <t>KARINE ROMAN PARDO</t>
  </si>
  <si>
    <t xml:space="preserve">ERIKA YOLIMA GELVEZ  RUIZ </t>
  </si>
  <si>
    <t>JUAN CARLOS OLEGUA HURTADO</t>
  </si>
  <si>
    <t>MARIBEL PEÑA PRIETO</t>
  </si>
  <si>
    <t>LUIS EDUARO  PEREZ PATARROYO</t>
  </si>
  <si>
    <t>DIEGO ALEXANDER GUERRERO RODRIGUEZ</t>
  </si>
  <si>
    <t>DIANA CAROLINA PINZON PEREZ</t>
  </si>
  <si>
    <t xml:space="preserve">DANIEL VELASCO MONSALVE </t>
  </si>
  <si>
    <t xml:space="preserve">HERNAN FABIO PALMAR CONTRERAS </t>
  </si>
  <si>
    <t>ELKIN DE JESUS GUTIERREZ HENAO</t>
  </si>
  <si>
    <t>RENZO ROLANDO RODRIGUEZ PINZON</t>
  </si>
  <si>
    <t xml:space="preserve">ANGIE PAOLA BAUTISTA TRIANA </t>
  </si>
  <si>
    <t>ANA
JOSEFINA CABEZAS ENRIQUEZ</t>
  </si>
  <si>
    <t xml:space="preserve">ANDREA CAROLINA BARRETO PEREZ </t>
  </si>
  <si>
    <t>CRISTHIAN CAMILO GARAVITO MARTINEZ</t>
  </si>
  <si>
    <t>CARLOS ALEXANDER CASTILLO MUÑOZ</t>
  </si>
  <si>
    <t>MARTHA LUCÍA AGAMEZ VILLEGAS</t>
  </si>
  <si>
    <t>MAURICIO EDUARDO ORTEGON RODRIGUEZ</t>
  </si>
  <si>
    <t>LEIDY AGATHA ROSSIASCO VELASQUEZ</t>
  </si>
  <si>
    <t>SANDRA YAZMIN ATARA ORJUELA</t>
  </si>
  <si>
    <t>JUAN CARLOS USSA LIZARAZO</t>
  </si>
  <si>
    <t xml:space="preserve">YANDRY PATRICIA AMAYA CULMA </t>
  </si>
  <si>
    <t>LUIS FERNANDO BARRETO GONZALEZ</t>
  </si>
  <si>
    <t>ALEXANDER ARAGON ORTEGA</t>
  </si>
  <si>
    <t>MANUEL DUVAN GONZALO VELASQUEZ GRACIA</t>
  </si>
  <si>
    <t>FERNANDO PEDRAZA</t>
  </si>
  <si>
    <t xml:space="preserve">SANDRA LILIANA HERNANDEZ ARAGON </t>
  </si>
  <si>
    <t>YESID ALEJANDRO MORENO MARTINEZ</t>
  </si>
  <si>
    <t>ANA DOLORES SANABRIA</t>
  </si>
  <si>
    <t xml:space="preserve">WILLIAM BOLIVAR MACA </t>
  </si>
  <si>
    <t xml:space="preserve">EVELYN ESTEFANY MOSQUERA DAVILA </t>
  </si>
  <si>
    <t xml:space="preserve">ARLY JOHANA LIMAS ROJAS </t>
  </si>
  <si>
    <t>KAREN MAYERLY MORENO MARIN</t>
  </si>
  <si>
    <t xml:space="preserve">RAFAEL GALVIS MONCADA </t>
  </si>
  <si>
    <t>GUILLERMO MORENO</t>
  </si>
  <si>
    <t>GUSTAVO ALEXANDER CAMARGO REYES</t>
  </si>
  <si>
    <t>GLORIA YISED RINCON</t>
  </si>
  <si>
    <t>MARIA ALEJANDRA CARVAJAL AVELLANEDA</t>
  </si>
  <si>
    <t>DIEGO ANDRES LOPEZ MORENO</t>
  </si>
  <si>
    <t>FREDY ALEJANDRO MONROY ARDILA</t>
  </si>
  <si>
    <t>KEVIN PAEZ
UBAQUE</t>
  </si>
  <si>
    <t>SANDRA MILENA MUÑOZ NAVARRO</t>
  </si>
  <si>
    <t xml:space="preserve">MATILDE RAMIREZ GUEVARA </t>
  </si>
  <si>
    <t>ELISEO ROMERO</t>
  </si>
  <si>
    <t xml:space="preserve">DELIO ELICEO URBINA TORRES </t>
  </si>
  <si>
    <t>HAYDUK RODRIGUEZ UBAQUE</t>
  </si>
  <si>
    <t>LUIS EDUARDO FORERO GÓMEZ</t>
  </si>
  <si>
    <t>EDGAR ANDRES RAMIREZ RUIZ</t>
  </si>
  <si>
    <t xml:space="preserve">AURA LIZETH MELO AVILA </t>
  </si>
  <si>
    <t xml:space="preserve">ALVARO CASTAÑEDA ALDANA </t>
  </si>
  <si>
    <t>CARLOS ANDRES TORRES ROMERO</t>
  </si>
  <si>
    <t>ELVER ANDRES CHITIVA JIMENEZ</t>
  </si>
  <si>
    <t xml:space="preserve">EDISON ANGULO ARIAS </t>
  </si>
  <si>
    <t xml:space="preserve">LUIS ALBERTO SICACHA RAMIREZ </t>
  </si>
  <si>
    <t xml:space="preserve">ERIKA LIZETH ROJAS RONDON </t>
  </si>
  <si>
    <t>FRANCISCO JAVIER TOLOZA FUENTES</t>
  </si>
  <si>
    <t xml:space="preserve">JEIMMY  ELIZABETH SANCHEZ SUAREZ </t>
  </si>
  <si>
    <t xml:space="preserve">MARTHA CECILIA PRIETO LOZANO </t>
  </si>
  <si>
    <t>MONICA DUARTE ORTIZ</t>
  </si>
  <si>
    <t>MARIA CATALINA ALVAREZ RAMIREZ</t>
  </si>
  <si>
    <t>LAURA ALEJANDRA MUÑOZ MELO</t>
  </si>
  <si>
    <t>DELIA MARLEN PINTO BERNAL</t>
  </si>
  <si>
    <t>CAMILO ANDRES MARROQUIN RUIZ</t>
  </si>
  <si>
    <t>ALBA MERIDA SEGURA GARCIA</t>
  </si>
  <si>
    <t>FERNANDO ANTONIO ORTIZ CALDERON</t>
  </si>
  <si>
    <t>CLARA INÉS ROMERO REYES</t>
  </si>
  <si>
    <t>ANGIE LORENA RAMOS</t>
  </si>
  <si>
    <t>JULIÁN ANDRÉS BOHÓRQUEZ TELLEZ</t>
  </si>
  <si>
    <t>JULIETH JESENIA JIMENEZ NAVARRO</t>
  </si>
  <si>
    <t>DAVID RICARDO ALARCÓN LÓPEZ</t>
  </si>
  <si>
    <t>FELIPE ANDRES BARRAGAN
MARTINEZ</t>
  </si>
  <si>
    <t>ANDRES CAMILO VELASQUEZ LEON</t>
  </si>
  <si>
    <t xml:space="preserve"> INÉS ANDREA PÉREZ MANTILLA</t>
  </si>
  <si>
    <t>JENNY YOLANDA SEPULVEDA SALAZAR</t>
  </si>
  <si>
    <t>EMPRESA DE TELECOMUNICACIONES DE BOGOTA   ETB SA ESP</t>
  </si>
  <si>
    <t>FRANCISCO ALBERTO BERMEO DUARTE</t>
  </si>
  <si>
    <t>NANCY BRIGITTE RUIZ BUITRAGO</t>
  </si>
  <si>
    <t>JAIME ALEJANDRO QUINTERO MARTINEZ</t>
  </si>
  <si>
    <t xml:space="preserve">BRYAN CAMILO GACHA RODRIGUEZ </t>
  </si>
  <si>
    <t>LUIS ALBERTO ESPINOSA PRIETO</t>
  </si>
  <si>
    <t xml:space="preserve">JUAN CAMILO RODRIGUEZ VASQUEZ </t>
  </si>
  <si>
    <t>MICHEL ANDRÉS SALAMANCA RAMÍREZ.</t>
  </si>
  <si>
    <t>CLAUDIA FERNANDA RESTREPO BOTERO</t>
  </si>
  <si>
    <t>WILLIAM HOANNY AMADOR RAMOS</t>
  </si>
  <si>
    <t>JESSICA CALDERON MUÑOZ</t>
  </si>
  <si>
    <t>JUAN CAMILO MOLANO APONTE</t>
  </si>
  <si>
    <t>VANESSA DOMINGUEZ PALOMINO</t>
  </si>
  <si>
    <t>DISPAPELES S.A.S</t>
  </si>
  <si>
    <t>UNION TEMPORAL  DELL  EMC</t>
  </si>
  <si>
    <t>ASCENSORES SCHILDLER</t>
  </si>
  <si>
    <t>ERIKA MERCEDES GOMEZ RIVERA</t>
  </si>
  <si>
    <t>OSCAR ARBEY ORTIZ DIAZ</t>
  </si>
  <si>
    <t>MERLY JOHANNA GARCIA LOPÉZ</t>
  </si>
  <si>
    <t>ANGY PATRICIA BARON SALAMANCA</t>
  </si>
  <si>
    <t>SILVIA PATRICIA GOMEZ JAIMES</t>
  </si>
  <si>
    <t>GUILLERMO FORERO APONTE</t>
  </si>
  <si>
    <t>SECRETARIA DISTRITAL DE INTEGRACION SOCIAL</t>
  </si>
  <si>
    <t>MIGUEL QUIJANO Y COMPAÑIA S.A.</t>
  </si>
  <si>
    <t>ORGANIZACION DE ESTADOS IBEROAMERICANOS OEI</t>
  </si>
  <si>
    <t>ASOCIACIÓN DE
RECICLADORES COLOMBIA LIMPIA - ARECICOL</t>
  </si>
  <si>
    <t>GERMAN DAVID CASTRO DÍAZ</t>
  </si>
  <si>
    <t>EDUARD FABIAN RUCINQUE RODRIGUEZ</t>
  </si>
  <si>
    <t>JOSE ALFONSO GARZON CABEZAS</t>
  </si>
  <si>
    <t>SECRETARIA DISTRITAL DE EDUCACIÓN</t>
  </si>
  <si>
    <t>ASEAR S.A. E.S.P</t>
  </si>
  <si>
    <t>JARGU S.A. CORREDORES DE SEGUROS</t>
  </si>
  <si>
    <t>SUBRED INTEGRADA DE SERVICIOS DE SALUD CENTRO ORIENTE E.S.E</t>
  </si>
  <si>
    <t>ANDREA STHEPANIE DAVILA CLARO</t>
  </si>
  <si>
    <t xml:space="preserve">VALENTINA RICO CALDERON </t>
  </si>
  <si>
    <t xml:space="preserve">OLGA LUCIA BOHORQUEZ DUQUE </t>
  </si>
  <si>
    <t xml:space="preserve">JUAN FERNANDO CONTRERAS ORTIZ </t>
  </si>
  <si>
    <t>PROGRAMA DE LAS NACIONES UNIDAS PARA EL DESARROLLO- PNUD</t>
  </si>
  <si>
    <t>ORGANIZACION DE ESTADOS IBEROAMERICANOS-OEI (MUJERES)</t>
  </si>
  <si>
    <t>ORGANIZACION DE ESTADOS IBEROAMERICANOS -OEI (VICTIMAS)</t>
  </si>
  <si>
    <t xml:space="preserve">ORQUESTA  FILARMONICA DE BOGOTA </t>
  </si>
  <si>
    <t xml:space="preserve">UNIVERSIDAD NACIONAL DE COLOMBIA </t>
  </si>
  <si>
    <t>CESAR ANDRES ANDRADE OCAMPO</t>
  </si>
  <si>
    <t>ERNESTO FRANCISCO FORERO FERNANDEZ DE
CASTRO,</t>
  </si>
  <si>
    <t xml:space="preserve">SECRETARIA DISTRITAL DE CULTURA RECREACION Y DEPORTE-SCRD-
</t>
  </si>
  <si>
    <t xml:space="preserve">JUAN ANDRES LOPEZ RIOS </t>
  </si>
  <si>
    <t xml:space="preserve">ASEGURADORA SOLIDARIA DE COLOMBIA </t>
  </si>
  <si>
    <t xml:space="preserve">UNIVERSIDAD NACIONAL ABIERTA Y A DISTANCIA-UNAD </t>
  </si>
  <si>
    <t>UNIVERSIDAD DISTRITAL-FRANCISCO JOSE DE CALDAS</t>
  </si>
  <si>
    <t>DIEGO ANDRES MORALES CASTIBLANCO</t>
  </si>
  <si>
    <t xml:space="preserve">NINI JOHANNA VARGAS </t>
  </si>
  <si>
    <t>KEVIN ORLANDO BALLESTEROS ROJAS</t>
  </si>
  <si>
    <t xml:space="preserve">CAROLINA MENDOZA GUTIERREZ </t>
  </si>
  <si>
    <t xml:space="preserve">CLAUDIA QUINTANA SANABRIA </t>
  </si>
  <si>
    <t>GINA PAOLA MARTINEZ JIMENEZ</t>
  </si>
  <si>
    <t>NANCY PAOLA BOLIVAR MACA</t>
  </si>
  <si>
    <t>HILDA JULIANA SOLORZANO RODRIGUEZ</t>
  </si>
  <si>
    <t>ADRIANA PAOLA DIAZ CHAVEZ</t>
  </si>
  <si>
    <t>CLELIA ESTRID PINEDA ORTIZ</t>
  </si>
  <si>
    <t>JAIME CASTIBLANCO MATIZ</t>
  </si>
  <si>
    <t xml:space="preserve">NELCY MALODY LAMPERA CARRILLO </t>
  </si>
  <si>
    <t>WILSON HERNANDO
ALFONSO MORENO</t>
  </si>
  <si>
    <t>JEISSON CAMILO
RAMIREZ MALAGÓN.</t>
  </si>
  <si>
    <t xml:space="preserve">JUAN CARLOS ALVAREZ SANABRIA </t>
  </si>
  <si>
    <t xml:space="preserve">ULISES RUIZ CONTRERAS </t>
  </si>
  <si>
    <t>OMAR ALEJANDRO  BAQUERO DIAZ</t>
  </si>
  <si>
    <t>SANDRA ROMERO CALDERON</t>
  </si>
  <si>
    <t>DAVID GUSTAVO ALVAREZ LOPEZ</t>
  </si>
  <si>
    <t xml:space="preserve">ADRIANA MARITZA ANGULO LEON </t>
  </si>
  <si>
    <t xml:space="preserve">CARLOS ANDRES MENDEZ MOJICA </t>
  </si>
  <si>
    <t>LIDIA JESUSA LOPEZ DULCEY</t>
  </si>
  <si>
    <t>PANAMERICANA LIBRERÍA Y PAPELERÍA S.A</t>
  </si>
  <si>
    <t xml:space="preserve">LUZ ADRIANA SALAMANCA PALACIOS </t>
  </si>
  <si>
    <t>JULY ANGELICA MELO QUINTERO</t>
  </si>
  <si>
    <t xml:space="preserve">INDIRA CRISTINA PORTOCARREÑO OSPINA </t>
  </si>
  <si>
    <t xml:space="preserve">CORPORACION PUNTOS CARDINALES </t>
  </si>
  <si>
    <t>DAVID CASTAÑO CHIGUASUQUE</t>
  </si>
  <si>
    <t xml:space="preserve">FEDERICO ALEJANDRO CASTAÑEDA VARGAS </t>
  </si>
  <si>
    <t>JULIETH DEL CARMEN PERNA BERDUGO</t>
  </si>
  <si>
    <t xml:space="preserve">HECTOR ADOLFO CASTIBLANCO RAMIREZ </t>
  </si>
  <si>
    <t xml:space="preserve">BON SANTE SAS </t>
  </si>
  <si>
    <t xml:space="preserve">INVERSIONES LA VICTORIA INTERNACIONAL LTDA </t>
  </si>
  <si>
    <t xml:space="preserve">PANORAMMA DISEÑO DE SOLUCIONES SAS </t>
  </si>
  <si>
    <t xml:space="preserve">SISTETRONICS LTDA </t>
  </si>
  <si>
    <t>COMERCIALIZADORA SERLE.COM</t>
  </si>
  <si>
    <t>CARLOS ALBERTO CARDOZO AMAYA</t>
  </si>
  <si>
    <t>STRATEGY S.A.S</t>
  </si>
  <si>
    <t>FUNDACION PAIS HUMANO</t>
  </si>
  <si>
    <t>BRAYER ANDERSON PEÑA</t>
  </si>
  <si>
    <t>JOHANNA ASTRID ZORRO VARGAS</t>
  </si>
  <si>
    <t xml:space="preserve">CARLOS EDUARDO LINARES CASTELLANOS </t>
  </si>
  <si>
    <t xml:space="preserve">YUSED MAURICIO ROJAS </t>
  </si>
  <si>
    <t>SISCOM SERVICIOS INTEGRALES SAS</t>
  </si>
  <si>
    <t>WILMER JAVIER HERNANDEZ LASSO</t>
  </si>
  <si>
    <t>CORPORACIÓN ESTRATÉGICA EN GESTIÓN E INTEGRACIÓN COLOMBIA-EGESCO</t>
  </si>
  <si>
    <t>JAIME HERNANDO RIVERA PINZON</t>
  </si>
  <si>
    <t xml:space="preserve">MARIA DE LOS ANGELES ORJUELA </t>
  </si>
  <si>
    <t xml:space="preserve">GERARDO ZULUAGA FRANCO </t>
  </si>
  <si>
    <t>ASOJUNTAS LRUU.</t>
  </si>
  <si>
    <t>FUNDACIÓN SOCIAL VIVE COLOMBIA – FUNVIVE 2.0</t>
  </si>
  <si>
    <t>LINA MARIA MUÑOZ LUENGAS</t>
  </si>
  <si>
    <t>EMILY KARINA PARRA CASTAÑEDA</t>
  </si>
  <si>
    <t xml:space="preserve">NUBIA ESPERANZA SANTAFE CASTELLANOS </t>
  </si>
  <si>
    <t>SARAO EVENTOS SAS</t>
  </si>
  <si>
    <t>UNIVERSIDAD DISTRITAL FRANCISCO JOSE DE CALDAS</t>
  </si>
  <si>
    <t>SERVICIOS POSTALES NACIONALES S.A -472</t>
  </si>
  <si>
    <t>UNIVERSIDAD NACIONAL ABIERTA Y A DISTANCIA-UNAD</t>
  </si>
  <si>
    <t>L&amp;Q AUDITORES EXTERNOS S.A.S</t>
  </si>
  <si>
    <t>GRUPO EMPRESARIAL LCS S.A.S</t>
  </si>
  <si>
    <t>SERGIO FERNEY ROMERO
CARRILLO</t>
  </si>
  <si>
    <t xml:space="preserve">REDCOMPUTO LTDA </t>
  </si>
  <si>
    <t xml:space="preserve">ASEGURADORA SOLIDARIA DE COLOMBIA ENTIDAD COOPERATIVA </t>
  </si>
  <si>
    <t>D&amp;M SOLUTIONS SAS-D&amp;MS SAS-</t>
  </si>
  <si>
    <t>INCITECO S.A.S.</t>
  </si>
  <si>
    <t>FUNDACION PARA EL DESARROLLO
SOCIOCULTURAL DEPORTIVO Y COMUNITARIO FUNDESCO_x000D_</t>
  </si>
  <si>
    <t>EN ALIANZAS SAS</t>
  </si>
  <si>
    <t>VISATEL DE COLOMBIA S A S</t>
  </si>
  <si>
    <t>EMM INGENIERIA SAS</t>
  </si>
  <si>
    <t xml:space="preserve">FUNDACION FORO CIVICO </t>
  </si>
  <si>
    <t>JOHN ALEJANDRO FRANCO OTERO</t>
  </si>
  <si>
    <t>CONSORCIO MITIGACION 2021</t>
  </si>
  <si>
    <t>PRODUCTORA Y COMERCIALIZADORA CELMAX LTDA</t>
  </si>
  <si>
    <t xml:space="preserve">LINK IT
COMPONENTES PARA TECNOLOGÍA DE LA INFORMACIÓN, DIFUSIÓN O TELECOMUNICACIONES
</t>
  </si>
  <si>
    <t>B.V. CONSTRUCCIONES S.A.S.</t>
  </si>
  <si>
    <t>FUNDACIÓN PAÍS HUMANO</t>
  </si>
  <si>
    <t>ASOCIACIÓN DE HOGARES SI A LA VIDA</t>
  </si>
  <si>
    <t>CRUZ ROJA BOGOTA SECCIONAL CUNDINAMARCA Y BOGOTA</t>
  </si>
  <si>
    <t>CONSORCIO INTERVENTORES URIBE C&amp;R 2021</t>
  </si>
  <si>
    <t>R&amp;M CONSTRUCCIONES E INTERVENTORIAS S.A.S</t>
  </si>
  <si>
    <t>CONSORCIO INTER MITIGACION 2022</t>
  </si>
  <si>
    <t>G&amp;D GERENCIA Y DIRECCION DE PROYECTOS S.A.S</t>
  </si>
  <si>
    <t>GRUPO EDS AUTOGAS S.A.S.</t>
  </si>
  <si>
    <t>PANAMERICANA LIBRERÍA Y PAPELERÍA S.A.</t>
  </si>
  <si>
    <t>ALMACENES EXITO S A</t>
  </si>
  <si>
    <t>GRUPO EMPRESARIAL CREAR DE COLOMBIA S A S</t>
  </si>
  <si>
    <t>HARDWARE ASESORIAS SOFTWARE LTDA</t>
  </si>
  <si>
    <t xml:space="preserve">FELIPE ANDRES BARRAGAN MANTINEZ </t>
  </si>
  <si>
    <t>EDISON ANGULO ARIAS</t>
  </si>
  <si>
    <t>MARIA NATHALYA DELGADO MUÑOZ</t>
  </si>
  <si>
    <t>JULIANA BALLESTEROS CASILIMAS</t>
  </si>
  <si>
    <t>HERNANDO FERNANDEZ MUÑOZ</t>
  </si>
  <si>
    <t xml:space="preserve">WILLIAM ARISTIZABAL </t>
  </si>
  <si>
    <t>CESAR ALBERTO SANCHEZ CERERO</t>
  </si>
  <si>
    <t xml:space="preserve">WILLIAM FERNANDO HURTADO FERNANDEZ </t>
  </si>
  <si>
    <t xml:space="preserve">MONICA JULIANA SANMIGUEL ROJAS </t>
  </si>
  <si>
    <t>JUAN SEBASTIAN MACHADO SANTOS</t>
  </si>
  <si>
    <t>DIEGO HERNAN CALDERON URREGO</t>
  </si>
  <si>
    <t>VERONICA PAOLA CUELLO ESTRADA</t>
  </si>
  <si>
    <t>ALEXANDER MORA MURILLLO</t>
  </si>
  <si>
    <t>CARLOS ARTURO SULVARAN</t>
  </si>
  <si>
    <t>ANGELA PATRICIA CLAVIJO LONDOÑO</t>
  </si>
  <si>
    <t>MÓNICA ANDREA BASTO GUZMÁN</t>
  </si>
  <si>
    <t>VADITH OLANDO GOMEZ REYES</t>
  </si>
  <si>
    <t>PAOLA GUTIERREZ VALENCIA</t>
  </si>
  <si>
    <t>DIANA CAROLINA SANCHEZ CASTILLO</t>
  </si>
  <si>
    <t>YOVAN ALFREDO FIGUEROA</t>
  </si>
  <si>
    <t>JULIETH MARCELA GORDILLO ARIAS</t>
  </si>
  <si>
    <t>YESID FERNANDO PEDRAZA GONZALEZ</t>
  </si>
  <si>
    <t>LAURA ALEJANDRA BARRAGAN MONTENEGRO</t>
  </si>
  <si>
    <t>YEFERSON DANIEL PÁEZ MANCERA</t>
  </si>
  <si>
    <t>31/07/2021, -31/08/2021</t>
  </si>
  <si>
    <t>X</t>
  </si>
  <si>
    <t>https://colombiacompra.gov.co/tienda-virtual-del-estado-colombiano/ordenes-compra/?number_order=31487&amp;state=&amp;entity=&amp;tool=&amp;date_to&amp;date_from</t>
  </si>
  <si>
    <t>CS-284-2019</t>
  </si>
  <si>
    <t>https://community.secop.gov.co/Public/Tendering/OpportunityDetail/Index?noticeUID=CO1.NTC.932059&amp;isFromPublicArea=True&amp;isModal=False</t>
  </si>
  <si>
    <t>CI-320-2019</t>
  </si>
  <si>
    <t>https://community.secop.gov.co/Public/Tendering/OpportunityDetail/Index?noticeUID=CO1.NTC.996014&amp;isFromPublicArea=True&amp;isModal=False</t>
  </si>
  <si>
    <t>COP-321-2019</t>
  </si>
  <si>
    <t>https://community.secop.gov.co/Public/Tendering/OpportunityDetail/Index?noticeUID=CO1.NTC.975649&amp;isFromPublicArea=True&amp;isModal=False</t>
  </si>
  <si>
    <t>FDLRUU-SABM-001-2020</t>
  </si>
  <si>
    <t>https://community.secop.gov.co/Public/Tendering/OpportunityDetail/Index?noticeUID=CO1.NTC.1085480&amp;isFromPublicArea=True&amp;isModal=False</t>
  </si>
  <si>
    <t>FDLRUU-SAMC-271-2020</t>
  </si>
  <si>
    <t>https://community.secop.gov.co/Public/Tendering/OpportunityDetail/Index?noticeUID=CO1.NTC.1438764&amp;isFromPublicArea=True&amp;isModal=False</t>
  </si>
  <si>
    <t>FDLRUU-SAMC-176-2020</t>
  </si>
  <si>
    <t xml:space="preserve">https://community.secop.gov.co/Public/Tendering/OpportunityDetail/Index?noticeUID=CO1.NTC.1349918&amp;isFromPublicArea=True&amp;isModal=False
</t>
  </si>
  <si>
    <t xml:space="preserve">Contratar el suministro de combustible a monto agotable de gasolina corriente y acpm para el parque automotor (vehiculos livianos y maquinaria amarilla) a cargo del fondo de Desarrollo Local de Rafel Uribe Uribe a traves del acuerdo marco de precios suministro de combustible con sistema de control EDS en Bogota, celebradas entre Colombia Compra Eficiente y Distracom S:A Globollantas Ltda, Grupo EDS Autogas SAS , Organizacion Terpel  SA.A, Distribuidora Nacional de Combustible Ltda, Sodexo Servicios de beneficios e incentivos Colombia S.A y Big Pass S.A.S </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</si>
  <si>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ACTIVIDAD”GRUPO 3.</t>
  </si>
  <si>
    <t>REALIZAR LA INTERVENTORÍA TÉCNICA, ADMINISTRATIVA, LEGAL, FINANCIERA, SOCIAL, AMBIENTAL Y DE SEGURIDAD Y SALUD EN EL TRABAJO (SST), DEL CONTRATO DE OBRA PÚBLICA QUE TIENE POR OBJETO: “EJECUTAR LAS OBRAS Y ACTIVIDADES PARA LA CONSERVACIÓN DE LA MALLA VIAL Y ESPACIO PÚBLICO DE LA LOCALIDAD DE RAFAEL URIBE URIBE EN BOGOTÁ, D. C.” DERIVADO DEL PROCESO DE LA LICITACIÓN PUBLICA No. FDLRUU-LP-224-2019</t>
  </si>
  <si>
    <t>EJECUTAR LAS OBRAS Y ACTIVIDADES PARA LA CONSERVACIÓN DE LA MALLA VIAL Y ESPACIO PÚBLICO DE LA LOCALIDAD DE RAFAEL URIBE URIBE EN BOGOTÁ, D. C.</t>
  </si>
  <si>
    <t>CONTRATAR A PRESTACION DEL SERVICIO DE VIGILANCIA Y SEGURIDAD PRIVADA A TRAVES DE LA BOLSA MERCANTIL DE COLOMBIA S.A PARA LOS PREDIOS DE PROPIEDAD Y/ O TENENCIA DEL FONDO DE DESARROLLO LOCAL RAFAEL URIBE URIBE DE CONFORMIDAD CON LAS CONDICIONES TECNICAS QUE DESIGNE.</t>
  </si>
  <si>
    <t>CONTRATAR LOS SEGUROS QUE AMPAREN LOS INTERESES PATRIMONIALES ACTUALES Y FUTUROS, ASÍ COMO LOS BIENES DE PROPIEDAD DEL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</si>
  <si>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CONTRATAR A MONTO AGOTABLE EL DIAGNÓSTICO, MANTENIMIENTO PREVENTIVO Y CORRECTIVO INCLUYENDO MANO DE OBRA Y/O SUMINISTRO DE REPUESTOS ORIGINALES, KITS DE ELEMENTOS, LUBRICANTES, SUMINISTRO DE LLANTAS Y DESPINCHES PARA LA MAQUINARIA PESADA DEL FONDO DE DESARROLLO LOCAL RAFAEL URIBE URIBE</t>
  </si>
  <si>
    <t>GRUPO EDS AUTOGAS S.A.S</t>
  </si>
  <si>
    <t>POSITIVA COMPAÑIA DE SEGUROS S.A.</t>
  </si>
  <si>
    <t>INTERVENTORIA Y CONSTRUCIVILES SAS</t>
  </si>
  <si>
    <t>CONSORCIO RU 2020</t>
  </si>
  <si>
    <t xml:space="preserve">COMISIONISTAS FINANCIEROS AGROPECUARIOS S.A -CONFINAGRO S.A </t>
  </si>
  <si>
    <t>ASEGURADORA SOLIDARIA DE COLOMBIA</t>
  </si>
  <si>
    <t>AUTOS MONGUI SAS</t>
  </si>
  <si>
    <t>FDLRUU-CMA-171-2020</t>
  </si>
  <si>
    <t>REALIZAR LA INTERVENTORÍA TÉCNICA, ADMINISTRATIVA, LEGAL, FINANCIERA, SOCIAL, AMBIENTAL Y DE SEGURIDAD Y SALUD EN EL TRABAJO (SST), DEL CONTRATO DE OBRA PÚBLICA QUE TIENE POR OBJETO: “OBRAS Y ACTIVIDADES PARA LA CONSTRUCCIÓN DE MALLA VIAL Y ESPACIO PÚBLICO DE LA LOCALIDAD DE RAFAEL URIBE URIBE EN BOGOTÁ, D.C.” DERIVADO DEL PROCESO DE LA LICITACIÓN PUBLICA NO. FDLRUU-LP-233-2019; EN EL MARCO DEL PROYECTO 1544 MALLA VIAL LOCAL Y ESPACIO PÚBLICO</t>
  </si>
  <si>
    <t xml:space="preserve">FDLRUU-CD-412-2020 </t>
  </si>
  <si>
    <t xml:space="preserve">https://community.secop.gov.co/Public/Tendering/ContractNoticePhases/View?PPI=CO1.PPI.10945304&amp;isFromPublicArea=True&amp;isModal=False
</t>
  </si>
  <si>
    <t>FDLRUU-SAMC-354-2020</t>
  </si>
  <si>
    <t xml:space="preserve">https://community.secop.gov.co/Public/Tendering/OpportunityDetail/Index?noticeUID=CO1.NTC.1592323&amp;isFromPublicArea=True&amp;isModal=False
</t>
  </si>
  <si>
    <t>https://www.colombiacompra.gov.co/tienda-virtual-del-estado-colombiano/ordenes-compra/63094</t>
  </si>
  <si>
    <t xml:space="preserve">https://community.secop.gov.co/Public/Tendering/OpportunityDetail/Index?noticeUID=CO1.NTC.1336646&amp;isFromPublicArea=True&amp;isModal=False
</t>
  </si>
  <si>
    <t>CONTRATAR EL ARRENDAMIENTO DE UN ÁREA QUE SIRVA COMO ESTACIONAMIENTO DE LOS VEHÍCULOS Y LA MAQUINARIA PESADA A CARGO DEL FONDO DE DESARROLLO LOCAL RAFAEL URIBE URIBE”</t>
  </si>
  <si>
    <t>CONTRATAR A MONTO AGOTABLE EL DIAGNÓSTICO, MANTENIMIENTO PREVENTIVO Y CORRECTIVO INCLUYENDO MANO DE OBRA Y/O SUMINISTRO DE REPUESTOS ORIGINALES, KITS DE ELEMENTOS, LUBRICANTES, SUMINISTRO DE LLANTAS Y DESPINCHES PARA LOS VEHÍCULOS LIVIANOS DEL FONDO DE DESARROLLO LOCAL RAFAEL URIBE URIBE</t>
  </si>
  <si>
    <t>CONTRATAR EL SERVICIO DE IMPRESORAS PARA EL FUNCIONAMIENTO DE LA ALCALDIA LOCAL RAFAEL URIBE URIBE</t>
  </si>
  <si>
    <t>OC-63094</t>
  </si>
  <si>
    <t xml:space="preserve">MARIA HELENA ROSAS MELO </t>
  </si>
  <si>
    <t>AMERICANA AUTOMOTRIZ S.AS</t>
  </si>
  <si>
    <t>SOLUCION COPY LTDA.</t>
  </si>
  <si>
    <t>CONSORCIO G&amp;J</t>
  </si>
  <si>
    <t>Por medio de la cual se ordena el Gasto y Pago de Apoyos Económicos correspondiente al Proyecto No. 1336: ¿Apoyo e igualdad para elAdulto Mayor¿, en su componente: Entrega de Apoyos Económico tipo C a 6.500 personas mayores de la localidad Rafael Uribe Uribe  para la vigencia 2020.</t>
  </si>
  <si>
    <t>CAJA DE COMPENSACION FAMILIAR - COMPENSAR</t>
  </si>
  <si>
    <t>PAGO DE LA PLANILLA INTEGRADA DE AUTOLIQUIDACIÓN DE APORTES DEL MES DE JUNIO DE 2021, DE LOS CONTRATISTAS DE PRESTACIÓN DE SERVICIOS CLASIFICADOS EN RIESGO V DE ARL VINCULADOS A LA ALCALDÍA LOCAL DE RAFAEL URIBE URIBE, CON CONTRATOS SUPERIORES A UN MES</t>
  </si>
  <si>
    <t>POSITIVA COMPAÑIA DE SEGUROS SA</t>
  </si>
  <si>
    <t>19-12-10231507</t>
  </si>
  <si>
    <t>https://www.contratos.gov.co/consultas/detalleProceso.do?numConstancia=19-12-10231507</t>
  </si>
  <si>
    <t>FORTALECER ORGANIZACIONES INSTANCIAS Y EXPRESIONES SOCIALES CIUDADANAS E EL MARCO DEL MODELO DE PARTICIPACION UNO MAS UNO = TODOS, UNA MAS UNA =TODAS Y BRINDAR FORMACION EN MECANISMOS DE CONTROL SOCIAL Y POLITICAS PUBLICAS EN LA LOCALIDAD DE RAFAEL URIBE</t>
  </si>
  <si>
    <t>UNIVERSIDAD NACIONAL DE COLOMBIA</t>
  </si>
  <si>
    <t>POR EL CUAL SE AUTORIZA LA TRANSFERENCIA DE RECURSOS DEL FONDO DE DESARROLLO LOCAL DE RAFAEL URIBE URIBE, CON DESTINO AL SISTEMA DISTRITAL BOGOTA SOLIDARIA A TRAVES DE LA DIRECCION DISTRITAL DE TESORERIA - SECRETARIA DE HACIENDA DISTRITAL. PARA ENTREGAR APOYOS QUE CONTRIBUYAN AL INGRESO MINIMO GARANTIZADO A LOS HOGARES POBRES DE LA LOCALIDAD.</t>
  </si>
  <si>
    <t>FONDO DE DESARROLLO LOCAL DE RAFAEL URIB E</t>
  </si>
  <si>
    <t>PAGO DE HONORARIOS DE LOS EDILES DE LA LOCALIDAD DE RAFAEL URIBE URIBE</t>
  </si>
  <si>
    <t>SALUD EDILES</t>
  </si>
  <si>
    <t>FACTURAS RECIBOS PUBLICOS</t>
  </si>
  <si>
    <t>FIRMAS ELECTRONICAS</t>
  </si>
  <si>
    <t>GESTION DE SEGURIDAD ELECTRONICA S.A</t>
  </si>
  <si>
    <t>CAJA MENOR</t>
  </si>
  <si>
    <t>FONDO DE DESARROLLO LOCAL DE RAFEL URIBE URIBE</t>
  </si>
  <si>
    <t>Mónica Yamile Quevedo Correa</t>
  </si>
  <si>
    <t>GOBIERNO</t>
  </si>
  <si>
    <t>321 2327585 - monica.quevedo@gobiernobogota.gov.co</t>
  </si>
  <si>
    <t>RAFAEL URIBE URIBE</t>
  </si>
  <si>
    <t>VALOR FINAL BOGDATA</t>
  </si>
  <si>
    <t>VALOR FINAL INFORMADOS</t>
  </si>
  <si>
    <t>ACUMULADO GIROS BOG DATA</t>
  </si>
  <si>
    <t>GIROS INFORMADOS</t>
  </si>
  <si>
    <t>FUNCIONAMIENTO</t>
  </si>
  <si>
    <t>DIFERENCIAS</t>
  </si>
  <si>
    <t>INVERSION</t>
  </si>
  <si>
    <t xml:space="preserve">DIFERENCIAS </t>
  </si>
  <si>
    <t>PROPÓSITO 01:Hacer un nuevo contrato social con igualdad de oportunidades para la inclusión social, productiva y política</t>
  </si>
  <si>
    <t>PROGRAMA 01:Subsidios y transferencias para la equidad</t>
  </si>
  <si>
    <t>1636.</t>
  </si>
  <si>
    <t>2213.</t>
  </si>
  <si>
    <t>PROGRAMA 06:Sistema Distrital del Cuidado</t>
  </si>
  <si>
    <t>1653.</t>
  </si>
  <si>
    <t>1656.</t>
  </si>
  <si>
    <t>1657.</t>
  </si>
  <si>
    <t>1658.</t>
  </si>
  <si>
    <t>PROGRAMA 08:Prevención y atención de maternidad temprana</t>
  </si>
  <si>
    <t>1659.</t>
  </si>
  <si>
    <t>PROGRAMA 14:Formación integral: más y mejor tiempo en los colegios</t>
  </si>
  <si>
    <t>1640.</t>
  </si>
  <si>
    <t>PROGRAMA 17:Jóvenes con capacidades: Proyecto de vida para la ciudadanía, la innovación y el trabajo del siglo XXI</t>
  </si>
  <si>
    <t>1642.</t>
  </si>
  <si>
    <t>PROGRAMA 20:Bogotá, referente en cultura, deporte, recreación y actividad física, con parques para el desarrollo y la salud</t>
  </si>
  <si>
    <t>PROGRAMA 21:Creación y vida cotidiana: Apropiación ciudadana del arte, la cultura y el patrimonio, para la democracia cultural</t>
  </si>
  <si>
    <t>1647.</t>
  </si>
  <si>
    <t>PROGRAMA 24:Bogotá región emprendedora e innovadora</t>
  </si>
  <si>
    <t>1649.</t>
  </si>
  <si>
    <t>1650.</t>
  </si>
  <si>
    <t>PROPÓSITO 02:Cambiar nuestros hábitos de vida para reverdecer a Bogotá y adaptarnos y mitigar la crisis climática</t>
  </si>
  <si>
    <t>PROGRAMA 27:Cambio cultural para la gestión de la crisis climática</t>
  </si>
  <si>
    <t>1660.</t>
  </si>
  <si>
    <t>PROGRAMA 28:Bogotá protectora de sus recursos naturales</t>
  </si>
  <si>
    <t>1661.</t>
  </si>
  <si>
    <t>PROGRAMA 30:Eficiencia en la atención de emergencias</t>
  </si>
  <si>
    <t>1665.</t>
  </si>
  <si>
    <t>PROGRAMA 33:Más árboles y más y mejor espacio público</t>
  </si>
  <si>
    <t>1667.</t>
  </si>
  <si>
    <t>1670.</t>
  </si>
  <si>
    <t>PROGRAMA 34:Bogotá protectora de los animales</t>
  </si>
  <si>
    <t>1673.</t>
  </si>
  <si>
    <t>PROGRAMA 38:Ecoeficiencia, reciclaje, manejo de residuos e inclusión de la población recicladora</t>
  </si>
  <si>
    <t>1675.</t>
  </si>
  <si>
    <t>PROPÓSITO 03:Inspirar confianza y legitimidad para vivir sin miedo y ser epicentro de cultura ciudadana, paz y reconciliación</t>
  </si>
  <si>
    <t>PROGRAMA 39:Bogotá territorio de paz y atención integral a las víctimas del conflicto armado</t>
  </si>
  <si>
    <t>1678.</t>
  </si>
  <si>
    <t>PROGRAMA 40:Más mujeres viven una vida libre de violencias, se sienten seguras y acceden con confianza al sistema de justicia</t>
  </si>
  <si>
    <t>1679.</t>
  </si>
  <si>
    <t>PROGRAMA 43:Cultura ciudadana para la confianza, la convivencia y la participación desde la vida cotidiana</t>
  </si>
  <si>
    <t>1680.</t>
  </si>
  <si>
    <t>PROGRAMA 45:Espacio público más seguro y construido colectivamente</t>
  </si>
  <si>
    <t>1681.</t>
  </si>
  <si>
    <t>PROGRAMA 48:Plataforma institucional para la seguridad y justicia</t>
  </si>
  <si>
    <t>1682.</t>
  </si>
  <si>
    <t>1684.</t>
  </si>
  <si>
    <t>PROPÓSITO 04:Hacer de Bogotá Región un modelo de movilidad multimodal, incluyente y sostenible</t>
  </si>
  <si>
    <t>PROGRAMA 49Movilidad segura, sostenible y accesible</t>
  </si>
  <si>
    <t>1685.</t>
  </si>
  <si>
    <t>PROPÓSITO 5:Construir Bogotá Región con gobierno abierto, transparente y ciudadanía consciente</t>
  </si>
  <si>
    <t>PROGRAMA 55:Fortalecimiento de Cultura Ciudadana y su institucionalidad</t>
  </si>
  <si>
    <t>1689.</t>
  </si>
  <si>
    <t>PROGRAMA 57:Gestión Pública Local</t>
  </si>
  <si>
    <t>1697.</t>
  </si>
  <si>
    <t>INFORME BOG DATA VS INFORME ENVIADO POR ALCALDIA LOCAL DE RAFAEL URIBE URIBE</t>
  </si>
  <si>
    <t>OBSERVACIONES PRESUPUESTALES.</t>
  </si>
  <si>
    <t xml:space="preserve">1. Como puede observarse en el cuadro inmediatamente anterior, hay diferencias entre lo reportado por uds (página 1. INFORMACIÓN ACUMULADA), y lo reportado por BOG DATA en el rubro de FUNCIONAMIENTO, tanto para el valor final como para los giros (de gastos contractuales y otros gastos) </t>
  </si>
  <si>
    <t>3. Es importante mencionar que cada propósito, programa y proyecto deben coincider con lo reportado por BOG DATA, como puede verse en el cuadro mencionado, hay diferencias significativas tanto en el valor final, como en los giros, verificar uno a uno con la infomación presupestal que se adjuntara al presente informe.</t>
  </si>
  <si>
    <t>4. Se recalca que cada contrato tiene su proyecto y programa, si hay uno o varios contratos para los cuales se obtuvo el presupuesto de varios propósitos, programas o proyectos, se debe diligenciar en lineas distintas, de acuerdo al valor que se obtuvo de cada item mencionado, no pueden ir en la misma linea asi como esta relacionado</t>
  </si>
  <si>
    <t xml:space="preserve">2. Así mismo, es importante verificar la información del Rubro de Inversión, hay diferencias siginificativas entre lo que uds reportan en la hoja información acumulada y lo reportado por BOG DATA en el tema de GIROS. </t>
  </si>
  <si>
    <t>5. Por favor verificar el proyecto de número 1697, el cual no pertenetece al propósito 3 y por ende tampoco al programa 48.</t>
  </si>
  <si>
    <t xml:space="preserve">6. No hay reporte del programa 40, que pertenece al propósito 3, por favor verificar y proceder a su corrección </t>
  </si>
  <si>
    <t>10/14/2021</t>
  </si>
  <si>
    <t>11/18/2021</t>
  </si>
  <si>
    <t>OBSERVACIONES PAA</t>
  </si>
  <si>
    <t xml:space="preserve">No hay observaciones </t>
  </si>
  <si>
    <t>OBSERVACIONES GENERALES (TIPOLOGIAS, MODALIDADES, CONTRATISTAS Y OTROS)</t>
  </si>
  <si>
    <t>Asi las cosas, informamos que la información recibida no puede ser tenida en cuenta y por ello requerimos se corrija y verifique en su totalidad, de acuerdo con las instrucciones contenidas en la matriz. Pedimos muy comedidamente que la información sea remitida, a más tardar, este MIERCOLES 23 de FEBRERO de 2022, teniendo en cuenta la necesidad de procesarla.</t>
  </si>
  <si>
    <t xml:space="preserve">DELL COLOMBIA INC </t>
  </si>
  <si>
    <t>EMC INFORMATION SYSTEMS COLOMBIANA LTDA</t>
  </si>
  <si>
    <t>CELEBRADO SIN INICIAR</t>
  </si>
  <si>
    <t>CONVENIO INTERADMINISTRATIVO MARCO 331 CELEBRADO ENTRE LA SECRETARÍA DISTRITAL CULTURA, RECREACIÓN Y DEPORTE SCRD, LA FUNDACIÓN GILBERTO ÁLZATE AVENDAÑO FUGA, EL INSTITUTO DISTRITAL DE LAS ARTES IDARTES, LA ORQUESTA FILARMÓNICA DE BOGOTÁ OFB, EL INSTITUTO DISTRITAL DE PATRIMONIO CULTURAL IDPC Y CANAL CAPITAL</t>
  </si>
  <si>
    <t>INSTITUTO DISTRITAL DE RECREACION Y DEPORTE- CONVENIO INTERADMINISTRATIVO IDRD CONVENIO MARCO  002590-2021</t>
  </si>
  <si>
    <t>INTERVENTORIA Y CONSTRUCCIONES CIVILES SAS</t>
  </si>
  <si>
    <t>2L PROYECTOS SAS</t>
  </si>
  <si>
    <t>ARM CONSULTORIA Y CONSTRUCCIONES S.A.S</t>
  </si>
  <si>
    <t>OMICRON DEL LLANO S.A.S</t>
  </si>
  <si>
    <r>
      <t xml:space="preserve">2. El consorcio CONSORCIO MITIGACION 2021 no tiene nit de identificación </t>
    </r>
    <r>
      <rPr>
        <b/>
        <sz val="11"/>
        <color rgb="FFFF0000"/>
        <rFont val="Calibri (Cuerpo)"/>
      </rPr>
      <t>RESPUESTA ALRUU: EL CONTRATISTA ESTA EN EXPEDICIÓN DE RUT</t>
    </r>
  </si>
  <si>
    <r>
      <t xml:space="preserve">8. Los nombres de los contratistas deben relacionarse en MAYUSCULAS  </t>
    </r>
    <r>
      <rPr>
        <b/>
        <sz val="11"/>
        <color rgb="FFFF0000"/>
        <rFont val="Calibri (Cuerpo)"/>
      </rPr>
      <t>RESPUESTA ALRUU: OK CORREGIDO</t>
    </r>
  </si>
  <si>
    <r>
      <t xml:space="preserve">6.El consorcio CONSORCIO INTER MITIGACION 2022, no tiene relacionado su número de nit. </t>
    </r>
    <r>
      <rPr>
        <b/>
        <sz val="11"/>
        <color rgb="FFFF0000"/>
        <rFont val="Calibri (Cuerpo)"/>
      </rPr>
      <t>RESPUESTA ALRUU: OK CORREGIDO</t>
    </r>
  </si>
  <si>
    <r>
      <t xml:space="preserve">7. Las cedúlas de los contratistas deben relacionarse sin puntos, ni dígito de verificación </t>
    </r>
    <r>
      <rPr>
        <b/>
        <sz val="11"/>
        <color rgb="FFFF0000"/>
        <rFont val="Calibri (Cuerpo)"/>
      </rPr>
      <t>RESPUESTA ALRUU: OK CORREGIDO</t>
    </r>
  </si>
  <si>
    <t>CIVILNET INGENIERIA SAS</t>
  </si>
  <si>
    <t>EMUNAH COLOMBIA SAS</t>
  </si>
  <si>
    <t>INGEVOLCO SAS</t>
  </si>
  <si>
    <t>ESTUDIOS E INGENIERIA SAS</t>
  </si>
  <si>
    <t xml:space="preserve">GNG INGENIERIA S.A.S </t>
  </si>
  <si>
    <t>JMELO INGENIERIA DE PROYECTOS S.AS</t>
  </si>
  <si>
    <r>
      <t xml:space="preserve">1. Los contratos suscritos con uniones temporales y consorcios deben diligenciarse tal y como lo explica el instructivo de la matriz, es decir el valor del contrato en una linea, mientras que en las lineas continuas a la información del contrato, la información correspondiente a los datos de los socios.  </t>
    </r>
    <r>
      <rPr>
        <b/>
        <sz val="11"/>
        <color rgb="FFFF0000"/>
        <rFont val="Calibri (Cuerpo)"/>
      </rPr>
      <t>RESPUESTA ALRUU: OK CORREGIDO</t>
    </r>
  </si>
  <si>
    <t>JOSE DAVID RODRGUEZ MENDOZA</t>
  </si>
  <si>
    <t xml:space="preserve">WILLIAM OSWALDO AVILA CORTES </t>
  </si>
  <si>
    <r>
      <t xml:space="preserve">5. Para los contratos cedidos unicmente se debe diligenciar la información del último cesionario. </t>
    </r>
    <r>
      <rPr>
        <b/>
        <sz val="11"/>
        <color rgb="FFFF0000"/>
        <rFont val="Calibri (Cuerpo)"/>
      </rPr>
      <t>RESPUESTA ALRUU: OK CORREGIDO</t>
    </r>
  </si>
  <si>
    <r>
      <t xml:space="preserve">3. Varios contratos susctirtos en vigencias anteriores y que cuya adición abarco la vigencia 2021, no tienen relacionado las fechas de fecha de suscripción y terminación del contrato, es importante resaltar, que las fechas solicitadas son las del registro, inicio y terminación de la adición 2021 </t>
    </r>
    <r>
      <rPr>
        <b/>
        <sz val="11"/>
        <color rgb="FFFF0000"/>
        <rFont val="Calibri (Cuerpo)"/>
      </rPr>
      <t>RESPUESTA ALRUU: OK CORREGIDO</t>
    </r>
  </si>
  <si>
    <r>
      <t>4. Hay varios contratos de la vigencia 2021 que no tienen diligenciada las fechas de acta de inicio y suscripción de los contratos, si son contratos suscritos</t>
    </r>
    <r>
      <rPr>
        <b/>
        <sz val="11"/>
        <color theme="1"/>
        <rFont val="Calibri"/>
        <family val="2"/>
        <scheme val="minor"/>
      </rPr>
      <t xml:space="preserve"> en diciembre y de los cuales hasta el 31 no se tenia conocimieto de  dichas fechas por favor, poner en trámite dichas columnas y relacionarlo en el estado celebrado o por iniciar, </t>
    </r>
    <r>
      <rPr>
        <sz val="11"/>
        <color theme="1"/>
        <rFont val="Calibri"/>
        <family val="2"/>
        <scheme val="minor"/>
      </rPr>
      <t>caso contrario todos los contratos deben relacionar las fechas solicitadas, y su plazo en dias.</t>
    </r>
    <r>
      <rPr>
        <b/>
        <sz val="11"/>
        <color rgb="FFFF0000"/>
        <rFont val="Calibri (Cuerpo)"/>
      </rPr>
      <t xml:space="preserve"> RESPUESTA ALRUU: OK CORREGIDO</t>
    </r>
  </si>
  <si>
    <t>1310201010102</t>
  </si>
  <si>
    <t>1310202010202</t>
  </si>
  <si>
    <t>131020202030502 - 1310202010204</t>
  </si>
  <si>
    <t>1310201010105 - 1310202010206</t>
  </si>
  <si>
    <t>1310202010203</t>
  </si>
  <si>
    <t>131020202020105</t>
  </si>
  <si>
    <t>131020202020106</t>
  </si>
  <si>
    <t>13101040102</t>
  </si>
  <si>
    <t>1310202020102</t>
  </si>
  <si>
    <t>131020202030404</t>
  </si>
  <si>
    <t>131020202030501</t>
  </si>
  <si>
    <t>131020202030611</t>
  </si>
  <si>
    <t>13102020208</t>
  </si>
  <si>
    <t>133011601010000001636</t>
  </si>
  <si>
    <t>133011601060000001653</t>
  </si>
  <si>
    <t>133011601170000001642</t>
  </si>
  <si>
    <t>133011601140000001640</t>
  </si>
  <si>
    <t>133011601200000001646</t>
  </si>
  <si>
    <t>133011601210000001647</t>
  </si>
  <si>
    <t>133011601060000001656</t>
  </si>
  <si>
    <t>133011601010000002213</t>
  </si>
  <si>
    <t>133011601060000001658</t>
  </si>
  <si>
    <t>133011601080000001659</t>
  </si>
  <si>
    <t>133011602270000001660</t>
  </si>
  <si>
    <t>133011602300000001665</t>
  </si>
  <si>
    <t>133011602330000001670</t>
  </si>
  <si>
    <t>133011602340000001673</t>
  </si>
  <si>
    <t>133011602380000001675</t>
  </si>
  <si>
    <t>133011603390000001678</t>
  </si>
  <si>
    <t>133011603430000001680</t>
  </si>
  <si>
    <t>133011603450000001681</t>
  </si>
  <si>
    <t>133011603480000001684</t>
  </si>
  <si>
    <t>133011604490000001685</t>
  </si>
  <si>
    <t>133011605550000001689</t>
  </si>
  <si>
    <t>133011605570000001697</t>
  </si>
  <si>
    <t>133011605570000001698</t>
  </si>
  <si>
    <t>1310201010103- 131020202030502-131020202030605</t>
  </si>
  <si>
    <t>1310201010106 -1310201010109-1310202010205-1310202010301-1310202010302</t>
  </si>
  <si>
    <t>1310201010109-1310202010302</t>
  </si>
  <si>
    <t>131020202020107 -131020202020108-131020202020109 -131020202020110 -131020202020112</t>
  </si>
  <si>
    <t>131020202010601</t>
  </si>
  <si>
    <t>131020202020107-131020202020108-131020202020109 -131020202020112</t>
  </si>
  <si>
    <t>1310202010105</t>
  </si>
  <si>
    <t>131020202040101-131020202040103-131020202040102 -131020202030401</t>
  </si>
  <si>
    <t>131020202030310-131020202030701</t>
  </si>
  <si>
    <t>131020202030602-131020202030603</t>
  </si>
  <si>
    <t>-</t>
  </si>
  <si>
    <t>133011601240000001650</t>
  </si>
  <si>
    <t>133011601240000001649</t>
  </si>
  <si>
    <t>133011602280000001661</t>
  </si>
  <si>
    <t>133011602330000001667</t>
  </si>
  <si>
    <t>133011603480000001682</t>
  </si>
  <si>
    <t xml:space="preserve">OBLIGACIONES POR PAGAR VIGENCIAS ANTERIORES </t>
  </si>
  <si>
    <t>TERCERAS CORRECCIONES INFORME BOG DATA VS INFORME ENVIADO POR ALCALDIA LOCAL DE RAFAEL URIBE URIBE</t>
  </si>
  <si>
    <t>OBSERRVACIONES PRESUPUESTALES</t>
  </si>
  <si>
    <t>1. El proyecto 1650 no pertenece al programa 21 pertenece al programa 24</t>
  </si>
  <si>
    <t>2. Al programa 24 pertenecen los programas 1649 y el 1650 no es el 1660</t>
  </si>
  <si>
    <t>3. El programa 1660 pertenece al propósito 2, no al propósito 1 y menos al programa 24, pertenece al programa 27</t>
  </si>
  <si>
    <t>4. Cómo puede verse, persisten las falencias presupuestalemente hablando en: EL RUBRO DE FUNCIONAMIENTO arroja una diferencia en el valor final versus lo reportado por bog data, asi mismo hay diferencias en los propósitos 1, 2, 3 ,5, se hizo la verificación del propósito uno, y hay varios programas y proyectos que tienen diferencias, no se realizó la verificación de los demás propósitos, ya que es evidente que esta desajustado el presupuesto de cada uno de los programas y proyectos de los propósitos mencionados. El problema según lo observado es que hay varios proyectos que no pertenecen al programa relacionado, y hay unos programas y proyectos que no pertenecen al propósito que lo relacionaron.  Una vez más se solciita verificar uno a uno tanto los programas. proyectos y propósitos versus lo reportado en el informe de ejecución presupuestal, es decir, es un problema de orden, verificar también los giros hay varios de los items mencionados que no se encuentran conciliados.</t>
  </si>
  <si>
    <t>5. Se anexa una entidad guia para que por favor verifiquen los porcentajes de los contratos, está columna debe estar formulada de manera correcta</t>
  </si>
  <si>
    <t>131089001 - 131089002</t>
  </si>
  <si>
    <t>133011601060000001657</t>
  </si>
  <si>
    <t>133011603400000001679</t>
  </si>
  <si>
    <t xml:space="preserve"> </t>
  </si>
  <si>
    <t>Cuenta contratos</t>
  </si>
  <si>
    <t>INVERSION TIPO DE CONTRATO AÑO 2021 SE SUMO EL NUMERO DE CONTRATOS</t>
  </si>
  <si>
    <t>INVERSION POR MODALIDAD DE CONTRATO 2021</t>
  </si>
  <si>
    <t>Valores</t>
  </si>
  <si>
    <t xml:space="preserve">Suma de Valor Final </t>
  </si>
  <si>
    <t>Suma de Valor Final 2</t>
  </si>
  <si>
    <t>Suma de Giros (Valor en pesos)</t>
  </si>
  <si>
    <t>Suma de Giros (Valor en pesos)2</t>
  </si>
  <si>
    <t>Suma de Cuenta contratos</t>
  </si>
  <si>
    <t>Suma de Cuenta contratos2</t>
  </si>
  <si>
    <t>Total general</t>
  </si>
  <si>
    <t>INVERSION TIPO DE CONTRATO AÑO ANTERIORES SE SUMO EL NUMERO DE ADICIONES</t>
  </si>
  <si>
    <t>FUNCIONAMIENTO POR MODALIDAD DE CONTRATO AÑOS ANTERIORES SE SUMO EL NUMERO DE ADICIONES</t>
  </si>
  <si>
    <t>(Varios elementos)</t>
  </si>
  <si>
    <t>Suma de Número de adiciones</t>
  </si>
  <si>
    <t>Suma de Número de adiciones2</t>
  </si>
  <si>
    <t>FUNCIONAMIENTO TIPO DE CONTRATO AÑO 2021 SE SUMO EL NUMERO DE CONTRATOS</t>
  </si>
  <si>
    <t>FUNCIONAMIENTO POR MODALIDAD DE CONTRATO 2021</t>
  </si>
  <si>
    <t>FUNCIONAMIENTO TIPO DE CONTRATO AÑO ANTERIORES SE SUMO EL NUMERO DE ADICIONES</t>
  </si>
  <si>
    <t>Giros (Valor en pesos)</t>
  </si>
  <si>
    <t>Se toman solo los contratos de la vigencia por cuanto en las adiciones años anteriores algunas Entidades registraron la fecha en que se suscribio el contrato y no la adición.</t>
  </si>
  <si>
    <t>No incluir "otros gastos"</t>
  </si>
  <si>
    <t>Contratos Suscritos en la vigencia 2021  (Inversion)</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</si>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</sst>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_);_(* \(#,##0.00\);_(* &quot;-&quot;??_);_(@_)"/>
    <numFmt numFmtId="165" formatCode="&quot;$&quot;\ #,##0.00"/>
    <numFmt numFmtId="166" formatCode="0.0"/>
    <numFmt numFmtId="167" formatCode="&quot;$&quot;\ #,##0"/>
    <numFmt numFmtId="168" formatCode="_(* #,##0_);_(* \(#,##0\);_(* &quot;-&quot;??_);_(@_)"/>
  </numFmts>
  <fonts count="59">
    <font>
      <sz val="11"/>
      <color theme="1"/>
      <name val="Calibri"/>
      <family val="2"/>
      <scheme val="minor"/>
    </font>
    <font>
      <sz val="11"/>
      <color theme="1"/>
      <name val="Calibri"/>
      <family val="2"/>
      <scheme val="minor"/>
    </font>
    <font>
      <b/>
      <sz val="10"/>
      <name val="Times New Roman"/>
      <family val="1"/>
    </font>
    <font>
      <sz val="10"/>
      <color rgb="FF000000"/>
      <name val="Arial"/>
      <family val="2"/>
    </font>
    <font>
      <b/>
      <sz val="11"/>
      <color theme="1"/>
      <name val="Calibri"/>
      <family val="2"/>
      <scheme val="minor"/>
    </font>
    <font>
      <b/>
      <sz val="14"/>
      <name val="Times New Roman"/>
      <family val="1"/>
    </font>
    <font>
      <sz val="10"/>
      <name val="Times New Roman"/>
      <family val="1"/>
    </font>
    <font>
      <b/>
      <sz val="12"/>
      <name val="Times New Roman"/>
      <family val="1"/>
    </font>
    <font>
      <b/>
      <i/>
      <sz val="10"/>
      <color theme="1"/>
      <name val="Times New Roman"/>
      <family val="1"/>
    </font>
    <font>
      <sz val="10"/>
      <color theme="1"/>
      <name val="Times New Roman"/>
      <family val="1"/>
    </font>
    <font>
      <sz val="11"/>
      <color theme="1"/>
      <name val="Arial"/>
      <family val="2"/>
    </font>
    <font>
      <b/>
      <sz val="10"/>
      <color rgb="FFFF0000"/>
      <name val="Arial Narrow"/>
      <family val="2"/>
    </font>
    <font>
      <sz val="10"/>
      <color theme="1"/>
      <name val="Arial Narrow"/>
      <family val="2"/>
    </font>
    <font>
      <sz val="10"/>
      <name val="Arial"/>
      <family val="2"/>
    </font>
    <font>
      <sz val="9"/>
      <color theme="1"/>
      <name val="Arial Narrow"/>
      <family val="2"/>
    </font>
    <font>
      <sz val="11"/>
      <color theme="1"/>
      <name val="Arial Narrow"/>
      <family val="2"/>
    </font>
    <font>
      <b/>
      <sz val="11"/>
      <color rgb="FFFF0000"/>
      <name val="Calibri"/>
      <family val="2"/>
      <scheme val="minor"/>
    </font>
    <font>
      <b/>
      <sz val="11"/>
      <name val="Arial Narrow"/>
      <family val="2"/>
    </font>
    <font>
      <b/>
      <sz val="11"/>
      <color theme="1"/>
      <name val="Arial Narrow"/>
      <family val="2"/>
    </font>
    <font>
      <b/>
      <sz val="12"/>
      <name val="Arial Narrow"/>
      <family val="2"/>
    </font>
    <font>
      <b/>
      <sz val="12"/>
      <color rgb="FFFF0000"/>
      <name val="Times New Roman"/>
      <family val="1"/>
    </font>
    <font>
      <u/>
      <sz val="11"/>
      <color theme="10"/>
      <name val="Calibri"/>
      <family val="2"/>
      <scheme val="minor"/>
    </font>
    <font>
      <sz val="11"/>
      <color theme="0"/>
      <name val="Calibri"/>
      <family val="2"/>
      <scheme val="minor"/>
    </font>
    <font>
      <sz val="11"/>
      <name val="Times New Roman"/>
      <family val="1"/>
    </font>
    <font>
      <sz val="12"/>
      <name val="Times New Roman"/>
      <family val="1"/>
    </font>
    <font>
      <sz val="11"/>
      <name val="Arial Narrow"/>
      <family val="2"/>
    </font>
    <font>
      <sz val="11"/>
      <color theme="1"/>
      <name val="Times New Roman"/>
      <family val="1"/>
    </font>
    <font>
      <sz val="11"/>
      <color indexed="8"/>
      <name val="Times New Roman"/>
      <family val="1"/>
    </font>
    <font>
      <sz val="9"/>
      <name val="Times New Roman"/>
      <family val="1"/>
    </font>
    <font>
      <sz val="11"/>
      <color theme="0" tint="-4.9989318521683403E-2"/>
      <name val="Calibri"/>
      <family val="2"/>
      <scheme val="minor"/>
    </font>
    <font>
      <i/>
      <sz val="10"/>
      <color theme="1"/>
      <name val="Times New Roman"/>
      <family val="1"/>
    </font>
    <font>
      <sz val="11"/>
      <color rgb="FFFF0000"/>
      <name val="Calibri"/>
      <family val="2"/>
      <scheme val="minor"/>
    </font>
    <font>
      <sz val="5"/>
      <color theme="1"/>
      <name val="Arial"/>
      <family val="2"/>
    </font>
    <font>
      <b/>
      <sz val="10"/>
      <color theme="1"/>
      <name val="Times New Roman"/>
      <family val="1"/>
    </font>
    <font>
      <sz val="12"/>
      <name val="Arial Narrow"/>
      <family val="2"/>
    </font>
    <font>
      <sz val="12"/>
      <color theme="1"/>
      <name val="Times New Roman"/>
      <family val="1"/>
    </font>
    <font>
      <b/>
      <sz val="12"/>
      <color theme="1"/>
      <name val="Times New Roman"/>
      <family val="1"/>
    </font>
    <font>
      <i/>
      <sz val="12"/>
      <color theme="1"/>
      <name val="Times New Roman"/>
      <family val="1"/>
    </font>
    <font>
      <sz val="9"/>
      <color rgb="FF000000"/>
      <name val="Tahoma"/>
      <family val="2"/>
    </font>
    <font>
      <b/>
      <sz val="9"/>
      <color rgb="FF000000"/>
      <name val="Tahoma"/>
      <family val="2"/>
    </font>
    <font>
      <sz val="11"/>
      <name val="Calibri"/>
      <family val="2"/>
      <scheme val="minor"/>
    </font>
    <font>
      <b/>
      <sz val="12"/>
      <color theme="5" tint="-0.499984740745262"/>
      <name val="Times New Roman"/>
      <family val="1"/>
    </font>
    <font>
      <i/>
      <sz val="12"/>
      <name val="Times New Roman"/>
      <family val="1"/>
    </font>
    <font>
      <b/>
      <sz val="10"/>
      <color rgb="FFFF0000"/>
      <name val="Times New Roman"/>
      <family val="1"/>
    </font>
    <font>
      <sz val="10"/>
      <color rgb="FFFF0000"/>
      <name val="Times New Roman"/>
      <family val="1"/>
    </font>
    <font>
      <b/>
      <u/>
      <sz val="10"/>
      <color theme="1"/>
      <name val="Times New Roman"/>
      <family val="1"/>
    </font>
    <font>
      <b/>
      <sz val="11"/>
      <color theme="1"/>
      <name val="Times New Roman"/>
      <family val="1"/>
    </font>
    <font>
      <b/>
      <sz val="10"/>
      <color theme="0" tint="-4.9989318521683403E-2"/>
      <name val="Calibri"/>
      <family val="2"/>
      <scheme val="minor"/>
    </font>
    <font>
      <b/>
      <sz val="10"/>
      <color theme="1"/>
      <name val="Calibri"/>
      <family val="2"/>
      <scheme val="minor"/>
    </font>
    <font>
      <b/>
      <sz val="8"/>
      <color rgb="FF333333"/>
      <name val="Calibri"/>
      <family val="2"/>
    </font>
    <font>
      <b/>
      <sz val="9"/>
      <color theme="1"/>
      <name val="Calibri"/>
      <family val="2"/>
      <scheme val="minor"/>
    </font>
    <font>
      <b/>
      <sz val="8"/>
      <color theme="1"/>
      <name val="Calibri"/>
      <family val="2"/>
      <scheme val="minor"/>
    </font>
    <font>
      <b/>
      <sz val="11"/>
      <color rgb="FFFF0000"/>
      <name val="Calibri (Cuerpo)"/>
    </font>
    <font>
      <b/>
      <sz val="10"/>
      <color rgb="FF333333"/>
      <name val="Calibri"/>
      <family val="2"/>
    </font>
    <font>
      <b/>
      <sz val="12"/>
      <color theme="1"/>
      <name val="Calibri"/>
      <family val="2"/>
      <scheme val="minor"/>
    </font>
    <font>
      <sz val="10"/>
      <name val="Arial Narrow"/>
      <family val="2"/>
    </font>
    <font>
      <sz val="11"/>
      <color indexed="8"/>
      <name val="Calibri"/>
      <family val="2"/>
      <scheme val="minor"/>
    </font>
    <font>
      <sz val="11"/>
      <color indexed="8"/>
      <name val="Calibri"/>
      <family val="2"/>
    </font>
    <font>
      <b/>
      <sz val="10"/>
      <name val="Arial Narrow"/>
      <family val="2"/>
    </font>
  </fonts>
  <fills count="26">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rgb="FFFFFFFF"/>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rgb="FF000000"/>
      </right>
      <top/>
      <bottom/>
      <diagonal/>
    </border>
    <border>
      <left style="thin">
        <color indexed="64"/>
      </left>
      <right/>
      <top style="thin">
        <color indexed="64"/>
      </top>
      <bottom/>
      <diagonal/>
    </border>
  </borders>
  <cellStyleXfs count="9">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21" fillId="0" borderId="0" applyNumberFormat="0" applyFill="0" applyBorder="0" applyAlignment="0" applyProtection="0"/>
    <xf numFmtId="41" fontId="1" fillId="0" borderId="0" applyFont="0" applyFill="0" applyBorder="0" applyAlignment="0" applyProtection="0"/>
    <xf numFmtId="0" fontId="3" fillId="0" borderId="0"/>
    <xf numFmtId="43" fontId="1" fillId="0" borderId="0" applyFont="0" applyFill="0" applyBorder="0" applyAlignment="0" applyProtection="0"/>
    <xf numFmtId="41" fontId="1" fillId="0" borderId="0" applyFont="0" applyFill="0" applyBorder="0" applyAlignment="0" applyProtection="0"/>
  </cellStyleXfs>
  <cellXfs count="566">
    <xf numFmtId="0" fontId="0" fillId="0" borderId="0" xfId="0"/>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0" fontId="11" fillId="4" borderId="5" xfId="0" applyFont="1" applyFill="1" applyBorder="1" applyAlignment="1">
      <alignment vertical="center"/>
    </xf>
    <xf numFmtId="0" fontId="4" fillId="0" borderId="0" xfId="0" applyFont="1"/>
    <xf numFmtId="0" fontId="12" fillId="0" borderId="0" xfId="0" applyFont="1" applyAlignment="1"/>
    <xf numFmtId="0" fontId="13" fillId="0" borderId="16" xfId="0" applyFont="1" applyFill="1" applyBorder="1" applyAlignment="1">
      <alignment vertical="center"/>
    </xf>
    <xf numFmtId="166" fontId="0" fillId="0" borderId="0" xfId="0" applyNumberFormat="1" applyProtection="1">
      <protection hidden="1"/>
    </xf>
    <xf numFmtId="0" fontId="12" fillId="0" borderId="0" xfId="0" applyFont="1" applyAlignment="1">
      <alignment horizontal="left"/>
    </xf>
    <xf numFmtId="0" fontId="10" fillId="0" borderId="0" xfId="0" applyFont="1" applyProtection="1">
      <protection hidden="1"/>
    </xf>
    <xf numFmtId="0" fontId="12" fillId="0" borderId="0" xfId="0" applyFont="1" applyAlignment="1">
      <alignment wrapText="1"/>
    </xf>
    <xf numFmtId="0" fontId="12" fillId="0" borderId="0" xfId="0" applyFont="1"/>
    <xf numFmtId="0" fontId="14" fillId="0" borderId="0" xfId="0" applyFont="1" applyAlignment="1"/>
    <xf numFmtId="0" fontId="14" fillId="0" borderId="0" xfId="0" applyFont="1"/>
    <xf numFmtId="0" fontId="15" fillId="0" borderId="0" xfId="0" applyFont="1" applyAlignment="1">
      <alignment wrapText="1"/>
    </xf>
    <xf numFmtId="0" fontId="16" fillId="4" borderId="0" xfId="0" applyFont="1" applyFill="1"/>
    <xf numFmtId="0" fontId="0" fillId="0" borderId="0" xfId="0" applyFont="1" applyBorder="1" applyAlignment="1" applyProtection="1">
      <alignment wrapText="1"/>
      <protection hidden="1"/>
    </xf>
    <xf numFmtId="0" fontId="16" fillId="4"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15" fillId="0" borderId="5" xfId="0" applyFont="1" applyFill="1" applyBorder="1" applyAlignment="1">
      <alignment wrapText="1"/>
    </xf>
    <xf numFmtId="0" fontId="15" fillId="5" borderId="5" xfId="0" applyFont="1" applyFill="1" applyBorder="1" applyAlignment="1">
      <alignment wrapText="1"/>
    </xf>
    <xf numFmtId="0" fontId="15" fillId="6" borderId="5" xfId="0" applyFont="1" applyFill="1" applyBorder="1" applyAlignment="1">
      <alignment wrapText="1"/>
    </xf>
    <xf numFmtId="0" fontId="15" fillId="7" borderId="5" xfId="0" applyFont="1" applyFill="1" applyBorder="1" applyAlignment="1">
      <alignment wrapText="1"/>
    </xf>
    <xf numFmtId="0" fontId="15" fillId="8" borderId="5" xfId="0" applyFont="1" applyFill="1" applyBorder="1" applyAlignment="1">
      <alignment wrapText="1"/>
    </xf>
    <xf numFmtId="0" fontId="15" fillId="9" borderId="5" xfId="0" applyFont="1" applyFill="1" applyBorder="1" applyAlignment="1">
      <alignment wrapText="1"/>
    </xf>
    <xf numFmtId="0" fontId="15" fillId="10" borderId="5" xfId="0" applyFont="1" applyFill="1" applyBorder="1" applyAlignment="1">
      <alignment wrapText="1"/>
    </xf>
    <xf numFmtId="0" fontId="0" fillId="5" borderId="9" xfId="0" applyFill="1" applyBorder="1"/>
    <xf numFmtId="0" fontId="0" fillId="6" borderId="9" xfId="0" applyFill="1" applyBorder="1"/>
    <xf numFmtId="0" fontId="0" fillId="7" borderId="9" xfId="0" applyFill="1" applyBorder="1"/>
    <xf numFmtId="0" fontId="0" fillId="8" borderId="9" xfId="0" applyFill="1" applyBorder="1"/>
    <xf numFmtId="0" fontId="0" fillId="9" borderId="9" xfId="0" applyFill="1" applyBorder="1"/>
    <xf numFmtId="0" fontId="0" fillId="10" borderId="9" xfId="0" applyFill="1" applyBorder="1"/>
    <xf numFmtId="0" fontId="0" fillId="0" borderId="9" xfId="0" applyBorder="1"/>
    <xf numFmtId="0" fontId="0" fillId="0" borderId="0" xfId="0"/>
    <xf numFmtId="0" fontId="22" fillId="0" borderId="0" xfId="0" applyFont="1" applyFill="1" applyBorder="1"/>
    <xf numFmtId="0" fontId="22" fillId="0" borderId="0" xfId="0" applyFont="1" applyFill="1" applyBorder="1" applyProtection="1"/>
    <xf numFmtId="0" fontId="0" fillId="0" borderId="0" xfId="0" applyProtection="1"/>
    <xf numFmtId="0" fontId="21" fillId="0" borderId="0" xfId="4" applyProtection="1"/>
    <xf numFmtId="0" fontId="6" fillId="0" borderId="0" xfId="0" applyFont="1" applyFill="1" applyAlignment="1" applyProtection="1">
      <alignment horizontal="justify" vertical="top" wrapText="1"/>
    </xf>
    <xf numFmtId="3" fontId="2" fillId="0" borderId="0" xfId="0" applyNumberFormat="1" applyFont="1" applyFill="1" applyBorder="1" applyAlignment="1" applyProtection="1">
      <alignment horizontal="justify" vertical="top" wrapText="1"/>
    </xf>
    <xf numFmtId="0" fontId="20" fillId="0" borderId="0" xfId="0" applyFont="1" applyFill="1" applyBorder="1" applyAlignment="1" applyProtection="1">
      <alignment horizontal="center" vertical="top" wrapText="1"/>
    </xf>
    <xf numFmtId="165" fontId="2" fillId="0" borderId="0" xfId="0" applyNumberFormat="1" applyFont="1" applyFill="1" applyBorder="1" applyAlignment="1" applyProtection="1">
      <alignment horizontal="justify" vertical="top" wrapText="1"/>
    </xf>
    <xf numFmtId="165" fontId="2" fillId="0" borderId="0" xfId="0" applyNumberFormat="1" applyFont="1" applyFill="1" applyBorder="1" applyAlignment="1" applyProtection="1">
      <alignment horizontal="justify" vertical="top" wrapText="1"/>
      <protection locked="0"/>
    </xf>
    <xf numFmtId="0" fontId="0" fillId="0" borderId="0" xfId="0" applyProtection="1">
      <protection locked="0"/>
    </xf>
    <xf numFmtId="0" fontId="22" fillId="0" borderId="0" xfId="0" quotePrefix="1" applyFont="1" applyFill="1" applyBorder="1" applyProtection="1"/>
    <xf numFmtId="0" fontId="0" fillId="0" borderId="0" xfId="0" applyBorder="1" applyAlignment="1" applyProtection="1">
      <alignment vertical="center"/>
    </xf>
    <xf numFmtId="0" fontId="7" fillId="0" borderId="0" xfId="0" applyFont="1" applyFill="1" applyBorder="1" applyAlignment="1" applyProtection="1">
      <alignment horizontal="center" vertical="center" wrapText="1"/>
      <protection locked="0"/>
    </xf>
    <xf numFmtId="167" fontId="24" fillId="0" borderId="3" xfId="0" applyNumberFormat="1" applyFont="1" applyFill="1" applyBorder="1" applyAlignment="1" applyProtection="1">
      <alignment horizontal="justify" vertical="top" wrapText="1"/>
      <protection locked="0"/>
    </xf>
    <xf numFmtId="0" fontId="29" fillId="0" borderId="0" xfId="0" applyFont="1" applyFill="1" applyBorder="1" applyProtection="1"/>
    <xf numFmtId="0" fontId="2" fillId="0" borderId="0" xfId="0"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2" fillId="0" borderId="3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0" fillId="0" borderId="0" xfId="0" applyAlignment="1">
      <alignment vertical="center" wrapText="1"/>
    </xf>
    <xf numFmtId="0" fontId="31" fillId="4" borderId="0" xfId="0" applyFont="1" applyFill="1" applyAlignment="1">
      <alignment vertical="top"/>
    </xf>
    <xf numFmtId="0" fontId="32" fillId="0" borderId="0" xfId="0" applyFont="1"/>
    <xf numFmtId="0" fontId="15" fillId="0" borderId="34" xfId="0" applyFont="1" applyFill="1" applyBorder="1" applyAlignment="1">
      <alignment wrapText="1"/>
    </xf>
    <xf numFmtId="0" fontId="0" fillId="0" borderId="0" xfId="0" applyBorder="1"/>
    <xf numFmtId="0" fontId="6"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protection locked="0"/>
    </xf>
    <xf numFmtId="0" fontId="19" fillId="0" borderId="0" xfId="0" applyFont="1" applyFill="1" applyBorder="1" applyAlignment="1" applyProtection="1">
      <alignment vertical="top" wrapText="1"/>
      <protection locked="0"/>
    </xf>
    <xf numFmtId="0" fontId="19" fillId="0" borderId="0" xfId="0" applyFont="1" applyFill="1" applyBorder="1" applyAlignment="1" applyProtection="1">
      <alignment horizontal="center" vertical="top" wrapText="1"/>
      <protection locked="0"/>
    </xf>
    <xf numFmtId="167" fontId="24" fillId="0" borderId="37" xfId="0" applyNumberFormat="1" applyFont="1" applyFill="1" applyBorder="1" applyAlignment="1" applyProtection="1">
      <alignment horizontal="justify" vertical="top" wrapText="1"/>
      <protection locked="0"/>
    </xf>
    <xf numFmtId="0" fontId="2" fillId="0" borderId="3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3" fontId="2" fillId="0" borderId="29" xfId="0" applyNumberFormat="1" applyFont="1" applyFill="1" applyBorder="1" applyAlignment="1" applyProtection="1">
      <alignment horizontal="center" vertical="center"/>
    </xf>
    <xf numFmtId="0" fontId="0" fillId="2" borderId="0" xfId="0" applyFill="1"/>
    <xf numFmtId="0" fontId="0" fillId="0" borderId="37" xfId="0" applyBorder="1"/>
    <xf numFmtId="0" fontId="17" fillId="11" borderId="5" xfId="0" applyFont="1" applyFill="1" applyBorder="1" applyAlignment="1">
      <alignment horizontal="center"/>
    </xf>
    <xf numFmtId="0" fontId="17" fillId="11" borderId="10" xfId="0" applyFont="1" applyFill="1" applyBorder="1" applyAlignment="1">
      <alignment horizontal="center"/>
    </xf>
    <xf numFmtId="0" fontId="18" fillId="11" borderId="11" xfId="0" applyFont="1" applyFill="1" applyBorder="1" applyAlignment="1">
      <alignment horizontal="center"/>
    </xf>
    <xf numFmtId="0" fontId="4" fillId="11" borderId="3" xfId="0" applyFont="1" applyFill="1" applyBorder="1" applyAlignment="1">
      <alignment horizontal="center"/>
    </xf>
    <xf numFmtId="0" fontId="4" fillId="12" borderId="5" xfId="0" applyFont="1" applyFill="1" applyBorder="1" applyAlignment="1">
      <alignment horizontal="center" vertical="center"/>
    </xf>
    <xf numFmtId="0" fontId="15" fillId="12" borderId="5" xfId="0" applyFont="1" applyFill="1" applyBorder="1" applyAlignment="1">
      <alignment horizontal="justify" vertical="center" wrapText="1"/>
    </xf>
    <xf numFmtId="0" fontId="0" fillId="12" borderId="5" xfId="0" applyFill="1" applyBorder="1" applyAlignment="1">
      <alignment horizontal="justify" vertical="center"/>
    </xf>
    <xf numFmtId="0" fontId="4" fillId="13" borderId="5" xfId="0" applyFont="1" applyFill="1" applyBorder="1" applyAlignment="1">
      <alignment horizontal="center"/>
    </xf>
    <xf numFmtId="0" fontId="15" fillId="13" borderId="5" xfId="0" applyFont="1" applyFill="1" applyBorder="1" applyAlignment="1">
      <alignment horizontal="justify" vertical="center" wrapText="1"/>
    </xf>
    <xf numFmtId="0" fontId="4" fillId="14" borderId="5" xfId="0" applyFont="1" applyFill="1" applyBorder="1" applyAlignment="1">
      <alignment horizontal="center"/>
    </xf>
    <xf numFmtId="0" fontId="15" fillId="14" borderId="5" xfId="0" applyFont="1" applyFill="1" applyBorder="1" applyAlignment="1">
      <alignment horizontal="justify" vertical="center" wrapText="1"/>
    </xf>
    <xf numFmtId="0" fontId="0" fillId="14" borderId="5" xfId="0" applyFill="1" applyBorder="1" applyAlignment="1">
      <alignment horizontal="justify" vertical="center"/>
    </xf>
    <xf numFmtId="0" fontId="4" fillId="15" borderId="5" xfId="0" applyFont="1" applyFill="1" applyBorder="1" applyAlignment="1">
      <alignment horizontal="center" vertical="center"/>
    </xf>
    <xf numFmtId="0" fontId="15" fillId="15" borderId="5" xfId="0" applyFont="1" applyFill="1" applyBorder="1" applyAlignment="1">
      <alignment horizontal="justify" vertical="center" wrapText="1"/>
    </xf>
    <xf numFmtId="0" fontId="0" fillId="15" borderId="5" xfId="0" applyFill="1" applyBorder="1" applyAlignment="1">
      <alignment horizontal="justify" vertical="center"/>
    </xf>
    <xf numFmtId="0" fontId="0" fillId="0" borderId="0" xfId="0" applyAlignment="1">
      <alignment horizontal="justify" vertical="center"/>
    </xf>
    <xf numFmtId="0" fontId="0" fillId="0" borderId="0" xfId="0" applyAlignment="1">
      <alignment horizontal="right"/>
    </xf>
    <xf numFmtId="14" fontId="0" fillId="0" borderId="0" xfId="0" applyNumberFormat="1"/>
    <xf numFmtId="14" fontId="0" fillId="0" borderId="0" xfId="0" applyNumberFormat="1" applyBorder="1"/>
    <xf numFmtId="0" fontId="19" fillId="16" borderId="5" xfId="0" applyFont="1" applyFill="1" applyBorder="1" applyAlignment="1">
      <alignment horizontal="center" vertical="center"/>
    </xf>
    <xf numFmtId="0" fontId="15" fillId="16" borderId="5" xfId="0" applyFont="1" applyFill="1" applyBorder="1" applyAlignment="1">
      <alignment horizontal="left" vertical="center" wrapText="1"/>
    </xf>
    <xf numFmtId="0" fontId="0" fillId="16" borderId="5" xfId="0" applyFill="1" applyBorder="1" applyAlignment="1">
      <alignment horizontal="justify" vertical="center"/>
    </xf>
    <xf numFmtId="0" fontId="4" fillId="16" borderId="5" xfId="0" applyFont="1" applyFill="1" applyBorder="1" applyAlignment="1">
      <alignment horizontal="center" vertical="center"/>
    </xf>
    <xf numFmtId="0" fontId="0" fillId="16" borderId="5" xfId="0" applyFill="1" applyBorder="1" applyAlignment="1">
      <alignment horizontal="left" vertical="center"/>
    </xf>
    <xf numFmtId="0" fontId="0" fillId="13" borderId="5" xfId="0" applyFill="1" applyBorder="1" applyAlignment="1">
      <alignment horizontal="justify" vertical="center" wrapText="1"/>
    </xf>
    <xf numFmtId="0" fontId="31" fillId="0" borderId="0" xfId="0" applyFont="1"/>
    <xf numFmtId="0" fontId="0" fillId="0" borderId="0" xfId="0" applyAlignment="1" applyProtection="1">
      <alignment horizontal="justify" vertical="center"/>
      <protection locked="0"/>
    </xf>
    <xf numFmtId="0" fontId="9" fillId="2" borderId="24" xfId="0" applyFont="1" applyFill="1" applyBorder="1" applyAlignment="1">
      <alignment horizontal="justify" vertical="center" wrapText="1"/>
    </xf>
    <xf numFmtId="0" fontId="19" fillId="5" borderId="6" xfId="0" applyFont="1" applyFill="1" applyBorder="1" applyAlignment="1">
      <alignment horizontal="center" vertical="center"/>
    </xf>
    <xf numFmtId="0" fontId="19" fillId="6" borderId="6" xfId="0" applyFont="1" applyFill="1" applyBorder="1" applyAlignment="1">
      <alignment horizontal="center" vertical="center"/>
    </xf>
    <xf numFmtId="0" fontId="19" fillId="7" borderId="6" xfId="0" applyFont="1" applyFill="1" applyBorder="1" applyAlignment="1">
      <alignment horizontal="center" vertical="center"/>
    </xf>
    <xf numFmtId="0" fontId="19" fillId="8" borderId="6"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6"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0" fillId="4" borderId="5" xfId="0" applyFill="1" applyBorder="1"/>
    <xf numFmtId="0" fontId="0" fillId="10" borderId="5" xfId="0" applyFill="1" applyBorder="1" applyAlignment="1">
      <alignment horizontal="left" vertical="center"/>
    </xf>
    <xf numFmtId="0" fontId="31" fillId="0" borderId="0" xfId="0" applyFont="1" applyFill="1" applyBorder="1" applyProtection="1"/>
    <xf numFmtId="0" fontId="6" fillId="0" borderId="0" xfId="0" applyFont="1" applyFill="1" applyBorder="1" applyAlignment="1" applyProtection="1">
      <alignment vertical="top" wrapText="1"/>
    </xf>
    <xf numFmtId="0" fontId="0" fillId="0" borderId="0" xfId="0" applyAlignment="1">
      <alignment vertical="center"/>
    </xf>
    <xf numFmtId="3" fontId="0" fillId="0" borderId="0" xfId="0" applyNumberFormat="1" applyAlignment="1">
      <alignment horizontal="left"/>
    </xf>
    <xf numFmtId="0" fontId="2" fillId="0" borderId="27" xfId="0" applyFont="1" applyFill="1" applyBorder="1" applyAlignment="1" applyProtection="1">
      <alignment horizontal="center" vertical="center"/>
    </xf>
    <xf numFmtId="3" fontId="0" fillId="0" borderId="0" xfId="0" applyNumberFormat="1"/>
    <xf numFmtId="3" fontId="0" fillId="0" borderId="0" xfId="0" applyNumberFormat="1" applyAlignment="1"/>
    <xf numFmtId="0" fontId="0" fillId="0" borderId="0" xfId="0" applyAlignment="1"/>
    <xf numFmtId="0" fontId="26" fillId="0" borderId="0" xfId="0" applyFont="1" applyBorder="1" applyAlignment="1">
      <alignment horizontal="center"/>
    </xf>
    <xf numFmtId="14" fontId="26" fillId="0" borderId="0" xfId="0" applyNumberFormat="1" applyFont="1" applyBorder="1" applyAlignment="1">
      <alignment horizontal="center"/>
    </xf>
    <xf numFmtId="3" fontId="26" fillId="0" borderId="0" xfId="0" applyNumberFormat="1" applyFont="1" applyBorder="1" applyAlignment="1">
      <alignment horizontal="center"/>
    </xf>
    <xf numFmtId="0" fontId="26" fillId="0" borderId="0" xfId="0" applyFont="1" applyBorder="1"/>
    <xf numFmtId="14" fontId="36" fillId="0" borderId="5" xfId="0" applyNumberFormat="1" applyFont="1" applyBorder="1" applyAlignment="1">
      <alignment horizontal="left" vertical="center"/>
    </xf>
    <xf numFmtId="3" fontId="36" fillId="0" borderId="5" xfId="0" applyNumberFormat="1" applyFont="1" applyBorder="1" applyAlignment="1">
      <alignment vertical="center"/>
    </xf>
    <xf numFmtId="0" fontId="26" fillId="0" borderId="0" xfId="0" applyFont="1" applyBorder="1" applyAlignment="1">
      <alignment horizontal="justify"/>
    </xf>
    <xf numFmtId="1" fontId="0" fillId="0" borderId="0" xfId="0" applyNumberFormat="1" applyAlignment="1">
      <alignment horizontal="center" vertical="center"/>
    </xf>
    <xf numFmtId="49" fontId="0" fillId="0" borderId="0" xfId="0" applyNumberFormat="1"/>
    <xf numFmtId="1" fontId="0" fillId="2" borderId="0" xfId="0" applyNumberFormat="1" applyFill="1" applyBorder="1" applyAlignment="1">
      <alignment horizontal="center" vertical="center"/>
    </xf>
    <xf numFmtId="49" fontId="0" fillId="2" borderId="0" xfId="0" applyNumberFormat="1" applyFill="1" applyBorder="1"/>
    <xf numFmtId="1" fontId="0" fillId="0" borderId="0" xfId="0" applyNumberFormat="1" applyBorder="1" applyAlignment="1">
      <alignment horizontal="center" vertical="center"/>
    </xf>
    <xf numFmtId="49" fontId="0" fillId="0" borderId="0" xfId="0" applyNumberFormat="1" applyBorder="1"/>
    <xf numFmtId="0" fontId="0" fillId="2" borderId="0" xfId="0" applyFill="1" applyBorder="1"/>
    <xf numFmtId="1" fontId="36" fillId="0" borderId="0" xfId="0" applyNumberFormat="1" applyFont="1" applyBorder="1" applyAlignment="1">
      <alignment horizontal="center" vertical="center"/>
    </xf>
    <xf numFmtId="3" fontId="36" fillId="0" borderId="0" xfId="0" applyNumberFormat="1" applyFont="1" applyBorder="1" applyAlignment="1">
      <alignment horizontal="left" vertical="center"/>
    </xf>
    <xf numFmtId="0" fontId="36" fillId="0" borderId="0" xfId="0" applyFont="1" applyBorder="1" applyAlignment="1">
      <alignment horizontal="left" vertical="center"/>
    </xf>
    <xf numFmtId="3" fontId="36" fillId="0" borderId="0" xfId="0" applyNumberFormat="1" applyFont="1" applyBorder="1" applyAlignment="1">
      <alignment horizontal="center" vertical="center"/>
    </xf>
    <xf numFmtId="0" fontId="36" fillId="0" borderId="0" xfId="0" applyFont="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36" fillId="2" borderId="0" xfId="0" applyFont="1" applyFill="1" applyBorder="1" applyAlignment="1">
      <alignment vertical="center"/>
    </xf>
    <xf numFmtId="0" fontId="36" fillId="2" borderId="0" xfId="0" applyFont="1" applyFill="1" applyBorder="1" applyAlignment="1">
      <alignment horizontal="center" vertical="center"/>
    </xf>
    <xf numFmtId="10" fontId="2" fillId="0" borderId="45" xfId="0" applyNumberFormat="1" applyFont="1" applyFill="1" applyBorder="1" applyAlignment="1" applyProtection="1">
      <alignment horizontal="center" vertical="center" wrapText="1"/>
    </xf>
    <xf numFmtId="3" fontId="36" fillId="2" borderId="0" xfId="0" applyNumberFormat="1" applyFont="1" applyFill="1" applyBorder="1" applyAlignment="1">
      <alignment horizontal="left" vertical="center"/>
    </xf>
    <xf numFmtId="1" fontId="36" fillId="2" borderId="0" xfId="0" applyNumberFormat="1" applyFont="1" applyFill="1" applyBorder="1" applyAlignment="1">
      <alignment horizontal="left" vertical="center"/>
    </xf>
    <xf numFmtId="0" fontId="23" fillId="17" borderId="3" xfId="0" applyFont="1" applyFill="1" applyBorder="1" applyAlignment="1" applyProtection="1">
      <alignment horizontal="left" vertical="center" wrapText="1"/>
      <protection locked="0"/>
    </xf>
    <xf numFmtId="0" fontId="2" fillId="17" borderId="5" xfId="0" applyFont="1" applyFill="1" applyBorder="1" applyAlignment="1" applyProtection="1">
      <alignment horizontal="center" vertical="center" wrapText="1"/>
      <protection locked="0"/>
    </xf>
    <xf numFmtId="0" fontId="2" fillId="17" borderId="1" xfId="0" applyFont="1" applyFill="1" applyBorder="1" applyAlignment="1" applyProtection="1">
      <alignment horizontal="left" vertical="center" wrapText="1"/>
    </xf>
    <xf numFmtId="3" fontId="2" fillId="17" borderId="5" xfId="0" applyNumberFormat="1" applyFont="1" applyFill="1" applyBorder="1" applyAlignment="1" applyProtection="1">
      <alignment horizontal="center" vertical="center" wrapText="1"/>
      <protection locked="0"/>
    </xf>
    <xf numFmtId="0" fontId="24" fillId="17" borderId="2" xfId="0" applyFont="1" applyFill="1" applyBorder="1" applyAlignment="1" applyProtection="1">
      <alignment horizontal="left" vertical="center" wrapText="1"/>
      <protection locked="0"/>
    </xf>
    <xf numFmtId="0" fontId="24" fillId="17" borderId="31" xfId="0" applyFont="1" applyFill="1" applyBorder="1" applyAlignment="1" applyProtection="1">
      <alignment horizontal="left" vertical="center" wrapText="1"/>
      <protection locked="0"/>
    </xf>
    <xf numFmtId="0" fontId="34" fillId="17" borderId="8" xfId="0" applyFont="1" applyFill="1" applyBorder="1" applyAlignment="1" applyProtection="1">
      <alignment horizontal="left" vertical="center" wrapText="1"/>
      <protection locked="0"/>
    </xf>
    <xf numFmtId="0" fontId="34" fillId="17" borderId="18" xfId="0" applyFont="1" applyFill="1" applyBorder="1" applyAlignment="1" applyProtection="1">
      <alignment horizontal="left" vertical="center" wrapText="1"/>
      <protection locked="0"/>
    </xf>
    <xf numFmtId="0" fontId="19" fillId="17" borderId="20" xfId="0" applyFont="1" applyFill="1" applyBorder="1" applyAlignment="1" applyProtection="1">
      <alignment horizontal="left" vertical="center" wrapText="1"/>
      <protection locked="0"/>
    </xf>
    <xf numFmtId="0" fontId="19" fillId="17" borderId="30" xfId="0" applyFont="1" applyFill="1" applyBorder="1" applyAlignment="1" applyProtection="1">
      <alignment horizontal="left" vertical="center" wrapText="1"/>
      <protection locked="0"/>
    </xf>
    <xf numFmtId="3" fontId="26" fillId="17" borderId="5" xfId="0" applyNumberFormat="1" applyFont="1" applyFill="1" applyBorder="1"/>
    <xf numFmtId="14" fontId="26" fillId="17" borderId="5" xfId="0" applyNumberFormat="1" applyFont="1" applyFill="1" applyBorder="1"/>
    <xf numFmtId="1" fontId="26" fillId="17" borderId="5" xfId="0" applyNumberFormat="1" applyFont="1" applyFill="1" applyBorder="1" applyAlignment="1">
      <alignment horizontal="center" vertical="center"/>
    </xf>
    <xf numFmtId="14" fontId="26" fillId="2" borderId="5" xfId="0" applyNumberFormat="1" applyFont="1" applyFill="1" applyBorder="1" applyAlignment="1">
      <alignment horizontal="center" vertical="center" wrapText="1"/>
    </xf>
    <xf numFmtId="14" fontId="26" fillId="2" borderId="5" xfId="0" applyNumberFormat="1" applyFont="1" applyFill="1" applyBorder="1" applyAlignment="1">
      <alignment horizontal="center" wrapText="1"/>
    </xf>
    <xf numFmtId="0" fontId="0" fillId="17" borderId="5" xfId="0" applyFill="1" applyBorder="1"/>
    <xf numFmtId="0" fontId="0" fillId="17" borderId="5" xfId="0" applyFill="1" applyBorder="1" applyAlignment="1">
      <alignment horizontal="center"/>
    </xf>
    <xf numFmtId="1" fontId="36" fillId="17" borderId="5" xfId="0" applyNumberFormat="1" applyFont="1" applyFill="1" applyBorder="1" applyAlignment="1">
      <alignment horizontal="left" vertical="center"/>
    </xf>
    <xf numFmtId="3" fontId="36" fillId="17" borderId="5" xfId="0" applyNumberFormat="1" applyFont="1" applyFill="1" applyBorder="1" applyAlignment="1">
      <alignment horizontal="left" vertical="center"/>
    </xf>
    <xf numFmtId="0" fontId="36" fillId="17"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3" fontId="36" fillId="17" borderId="5" xfId="0" applyNumberFormat="1" applyFont="1" applyFill="1" applyBorder="1" applyAlignment="1">
      <alignment horizontal="center" vertical="center"/>
    </xf>
    <xf numFmtId="0" fontId="33" fillId="2" borderId="0" xfId="0" applyFont="1" applyFill="1" applyBorder="1" applyAlignment="1">
      <alignment vertical="center"/>
    </xf>
    <xf numFmtId="3" fontId="0" fillId="0" borderId="0" xfId="0" applyNumberFormat="1" applyBorder="1"/>
    <xf numFmtId="0" fontId="36" fillId="0" borderId="0" xfId="0" applyFont="1" applyAlignment="1">
      <alignment horizontal="center" vertical="center"/>
    </xf>
    <xf numFmtId="0" fontId="35" fillId="0" borderId="0" xfId="0" applyFont="1" applyBorder="1" applyAlignment="1">
      <alignment horizontal="justify" vertical="center"/>
    </xf>
    <xf numFmtId="0" fontId="2"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2" fillId="0" borderId="28"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40" fillId="0" borderId="0" xfId="0" applyFont="1"/>
    <xf numFmtId="0" fontId="7" fillId="0" borderId="0" xfId="0" applyFont="1" applyAlignment="1">
      <alignment horizontal="center" vertical="center"/>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0" fillId="0" borderId="5" xfId="0" applyFill="1" applyBorder="1" applyAlignment="1" applyProtection="1">
      <alignment horizontal="justify" vertical="center"/>
      <protection locked="0"/>
    </xf>
    <xf numFmtId="0" fontId="26" fillId="0" borderId="5" xfId="0" applyFont="1" applyFill="1" applyBorder="1" applyAlignment="1" applyProtection="1">
      <alignment horizontal="left" vertical="center"/>
      <protection locked="0"/>
    </xf>
    <xf numFmtId="0" fontId="26" fillId="0" borderId="5"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justify" vertical="center"/>
      <protection locked="0"/>
    </xf>
    <xf numFmtId="0" fontId="27" fillId="0" borderId="5" xfId="2" applyFont="1" applyFill="1" applyBorder="1" applyAlignment="1" applyProtection="1">
      <alignment horizontal="left" vertical="center" wrapText="1"/>
      <protection locked="0"/>
    </xf>
    <xf numFmtId="0" fontId="26" fillId="0" borderId="5"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justify" vertical="center" wrapText="1"/>
    </xf>
    <xf numFmtId="0" fontId="28" fillId="0" borderId="5" xfId="0" applyFont="1" applyFill="1" applyBorder="1" applyAlignment="1" applyProtection="1">
      <alignment horizontal="center" vertical="center"/>
      <protection locked="0"/>
    </xf>
    <xf numFmtId="1" fontId="28" fillId="0" borderId="5" xfId="0" applyNumberFormat="1" applyFont="1" applyFill="1" applyBorder="1" applyAlignment="1" applyProtection="1">
      <alignment horizontal="center" vertical="center"/>
      <protection locked="0"/>
    </xf>
    <xf numFmtId="1" fontId="9" fillId="0" borderId="5"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left" vertical="center" wrapText="1"/>
      <protection locked="0"/>
    </xf>
    <xf numFmtId="9" fontId="9" fillId="0" borderId="5" xfId="0" applyNumberFormat="1" applyFont="1" applyFill="1" applyBorder="1" applyAlignment="1" applyProtection="1">
      <alignment horizontal="center" vertical="center" wrapText="1"/>
      <protection locked="0"/>
    </xf>
    <xf numFmtId="3" fontId="6" fillId="0" borderId="5" xfId="0" applyNumberFormat="1" applyFont="1" applyFill="1" applyBorder="1" applyAlignment="1" applyProtection="1">
      <alignment horizontal="center" vertical="center" wrapText="1"/>
      <protection locked="0"/>
    </xf>
    <xf numFmtId="3" fontId="6" fillId="0" borderId="5" xfId="0" applyNumberFormat="1" applyFont="1" applyFill="1" applyBorder="1" applyAlignment="1" applyProtection="1">
      <alignment vertical="center"/>
      <protection locked="0"/>
    </xf>
    <xf numFmtId="1" fontId="6" fillId="0" borderId="5"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wrapText="1"/>
      <protection locked="0"/>
    </xf>
    <xf numFmtId="0" fontId="9" fillId="0" borderId="5" xfId="0" applyFont="1" applyFill="1" applyBorder="1" applyProtection="1">
      <protection locked="0"/>
    </xf>
    <xf numFmtId="1" fontId="26" fillId="0" borderId="5" xfId="0" applyNumberFormat="1" applyFont="1" applyFill="1" applyBorder="1" applyAlignment="1" applyProtection="1">
      <alignment horizontal="center" vertical="center"/>
      <protection locked="0"/>
    </xf>
    <xf numFmtId="3" fontId="26" fillId="0" borderId="5" xfId="0"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center"/>
      <protection locked="0"/>
    </xf>
    <xf numFmtId="0" fontId="0" fillId="0" borderId="0" xfId="0" applyFill="1" applyProtection="1"/>
    <xf numFmtId="0" fontId="0" fillId="10" borderId="4" xfId="0" applyFill="1" applyBorder="1" applyAlignment="1">
      <alignment horizontal="left" vertical="center" wrapText="1"/>
    </xf>
    <xf numFmtId="0" fontId="0" fillId="12" borderId="9" xfId="0" applyFill="1" applyBorder="1" applyAlignment="1">
      <alignment horizontal="justify" vertical="center"/>
    </xf>
    <xf numFmtId="0" fontId="0" fillId="13" borderId="9" xfId="0" applyFill="1" applyBorder="1" applyAlignment="1">
      <alignment horizontal="justify" vertical="center" wrapText="1"/>
    </xf>
    <xf numFmtId="0" fontId="0" fillId="14" borderId="9" xfId="0" applyFill="1" applyBorder="1" applyAlignment="1">
      <alignment horizontal="justify" vertical="center"/>
    </xf>
    <xf numFmtId="0" fontId="0" fillId="15" borderId="9" xfId="0" applyFill="1" applyBorder="1" applyAlignment="1">
      <alignment horizontal="justify" vertical="center"/>
    </xf>
    <xf numFmtId="0" fontId="0" fillId="10" borderId="15" xfId="0" applyFill="1" applyBorder="1" applyAlignment="1">
      <alignment horizontal="left" vertical="center" wrapText="1"/>
    </xf>
    <xf numFmtId="0" fontId="17" fillId="11" borderId="10" xfId="0" applyFont="1" applyFill="1" applyBorder="1" applyAlignment="1">
      <alignment horizontal="center" wrapText="1"/>
    </xf>
    <xf numFmtId="0" fontId="9" fillId="0" borderId="21" xfId="0" applyFont="1" applyFill="1" applyBorder="1" applyAlignment="1">
      <alignment horizontal="center" vertical="center" wrapText="1"/>
    </xf>
    <xf numFmtId="0" fontId="9" fillId="0" borderId="24" xfId="0" applyFont="1" applyFill="1" applyBorder="1" applyAlignment="1">
      <alignment horizontal="justify" vertical="center" wrapText="1"/>
    </xf>
    <xf numFmtId="0" fontId="0" fillId="0" borderId="0" xfId="0" applyFill="1"/>
    <xf numFmtId="0" fontId="6" fillId="0" borderId="25" xfId="0"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22" xfId="0" applyFont="1" applyFill="1" applyBorder="1" applyAlignment="1">
      <alignment horizontal="center" vertical="center" wrapText="1"/>
    </xf>
    <xf numFmtId="0" fontId="9" fillId="0" borderId="4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23"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43" xfId="0" applyFont="1" applyFill="1" applyBorder="1" applyAlignment="1">
      <alignment horizontal="center" vertical="center" wrapText="1"/>
    </xf>
    <xf numFmtId="0" fontId="9" fillId="0" borderId="14" xfId="0" applyFont="1" applyFill="1" applyBorder="1" applyAlignment="1">
      <alignment horizontal="justify" vertical="center" wrapText="1"/>
    </xf>
    <xf numFmtId="0" fontId="9" fillId="0" borderId="43" xfId="0" applyFont="1" applyBorder="1" applyAlignment="1">
      <alignment horizontal="justify" vertical="center" wrapText="1"/>
    </xf>
    <xf numFmtId="0" fontId="6" fillId="0" borderId="24" xfId="0" applyFont="1" applyBorder="1" applyAlignment="1">
      <alignment horizontal="justify" vertical="center" wrapText="1"/>
    </xf>
    <xf numFmtId="0" fontId="19" fillId="11" borderId="5" xfId="0" applyFont="1" applyFill="1" applyBorder="1" applyAlignment="1">
      <alignment horizontal="center" vertical="center"/>
    </xf>
    <xf numFmtId="0" fontId="15" fillId="11" borderId="5" xfId="0" applyFont="1" applyFill="1" applyBorder="1" applyAlignment="1">
      <alignment horizontal="left" vertical="center" wrapText="1"/>
    </xf>
    <xf numFmtId="0" fontId="0" fillId="11" borderId="9" xfId="0" applyFill="1" applyBorder="1" applyAlignment="1">
      <alignment horizontal="justify" vertical="center"/>
    </xf>
    <xf numFmtId="0" fontId="4" fillId="11" borderId="5" xfId="0" applyFont="1" applyFill="1" applyBorder="1" applyAlignment="1">
      <alignment horizontal="center" vertical="center"/>
    </xf>
    <xf numFmtId="0" fontId="0" fillId="11" borderId="5" xfId="0" applyFill="1" applyBorder="1" applyAlignment="1">
      <alignment horizontal="left" vertical="center"/>
    </xf>
    <xf numFmtId="0" fontId="0" fillId="11" borderId="16" xfId="0" applyFill="1" applyBorder="1" applyAlignment="1">
      <alignment horizontal="left" vertical="center"/>
    </xf>
    <xf numFmtId="0" fontId="0" fillId="11" borderId="17" xfId="0" applyFill="1" applyBorder="1" applyAlignment="1">
      <alignment horizontal="justify" vertical="center"/>
    </xf>
    <xf numFmtId="0" fontId="0" fillId="0" borderId="5" xfId="0" applyBorder="1" applyAlignment="1">
      <alignment horizontal="justify" vertical="center"/>
    </xf>
    <xf numFmtId="0" fontId="46" fillId="11" borderId="5" xfId="0" applyFont="1" applyFill="1" applyBorder="1" applyAlignment="1">
      <alignment horizontal="center" vertical="center"/>
    </xf>
    <xf numFmtId="0" fontId="0" fillId="11" borderId="5" xfId="0" applyFill="1" applyBorder="1" applyAlignment="1">
      <alignment vertical="center"/>
    </xf>
    <xf numFmtId="0" fontId="0" fillId="11" borderId="5" xfId="0" applyFill="1" applyBorder="1" applyAlignment="1" applyProtection="1">
      <alignment horizontal="justify" vertical="center"/>
      <protection locked="0"/>
    </xf>
    <xf numFmtId="0" fontId="0" fillId="11" borderId="5" xfId="0" applyFill="1" applyBorder="1" applyAlignment="1">
      <alignment horizontal="justify" vertical="center"/>
    </xf>
    <xf numFmtId="3" fontId="0" fillId="11" borderId="5" xfId="0" applyNumberFormat="1" applyFill="1" applyBorder="1" applyAlignment="1">
      <alignment horizontal="left" vertical="center"/>
    </xf>
    <xf numFmtId="3" fontId="0" fillId="11" borderId="5" xfId="0" applyNumberFormat="1" applyFill="1" applyBorder="1" applyAlignment="1">
      <alignment vertical="center"/>
    </xf>
    <xf numFmtId="3" fontId="46" fillId="11" borderId="5" xfId="0" applyNumberFormat="1" applyFont="1" applyFill="1" applyBorder="1" applyAlignment="1">
      <alignment vertical="center"/>
    </xf>
    <xf numFmtId="0" fontId="0" fillId="11" borderId="5" xfId="0" applyFill="1" applyBorder="1" applyAlignment="1">
      <alignment horizontal="right" vertical="center"/>
    </xf>
    <xf numFmtId="0" fontId="0" fillId="11" borderId="5" xfId="0" applyFill="1" applyBorder="1" applyAlignment="1" applyProtection="1">
      <alignment vertical="center"/>
      <protection locked="0"/>
    </xf>
    <xf numFmtId="0" fontId="29" fillId="11" borderId="5" xfId="0" applyFont="1" applyFill="1" applyBorder="1" applyAlignment="1" applyProtection="1">
      <alignment vertical="center"/>
    </xf>
    <xf numFmtId="0" fontId="22" fillId="11" borderId="5" xfId="0" applyFont="1" applyFill="1" applyBorder="1" applyAlignment="1" applyProtection="1">
      <alignment vertical="center"/>
    </xf>
    <xf numFmtId="0" fontId="9" fillId="2" borderId="25" xfId="0" applyFont="1" applyFill="1" applyBorder="1" applyAlignment="1">
      <alignment horizontal="justify" vertical="center" wrapText="1"/>
    </xf>
    <xf numFmtId="0" fontId="5" fillId="0" borderId="0" xfId="0" applyFont="1" applyFill="1" applyBorder="1" applyAlignment="1" applyProtection="1">
      <alignment horizontal="center" vertical="top" wrapText="1"/>
    </xf>
    <xf numFmtId="0" fontId="24" fillId="17" borderId="2" xfId="0" applyFont="1" applyFill="1" applyBorder="1" applyAlignment="1" applyProtection="1">
      <alignment horizontal="left" vertical="center"/>
      <protection locked="0"/>
    </xf>
    <xf numFmtId="0" fontId="34" fillId="17" borderId="8" xfId="0" applyFont="1" applyFill="1" applyBorder="1" applyAlignment="1" applyProtection="1">
      <alignment horizontal="left" vertical="center"/>
      <protection locked="0"/>
    </xf>
    <xf numFmtId="0" fontId="19" fillId="17" borderId="20" xfId="0"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wrapText="1"/>
      <protection locked="0"/>
    </xf>
    <xf numFmtId="41" fontId="0" fillId="0" borderId="0" xfId="5" applyFont="1"/>
    <xf numFmtId="41" fontId="0" fillId="0" borderId="0" xfId="0" applyNumberFormat="1"/>
    <xf numFmtId="41" fontId="24" fillId="0" borderId="17" xfId="5" applyFont="1" applyFill="1" applyBorder="1" applyAlignment="1" applyProtection="1">
      <alignment vertical="top" wrapText="1"/>
      <protection locked="0"/>
    </xf>
    <xf numFmtId="41" fontId="6" fillId="0" borderId="0" xfId="5" applyFont="1" applyFill="1" applyAlignment="1" applyProtection="1">
      <alignment vertical="top" wrapText="1"/>
    </xf>
    <xf numFmtId="167" fontId="6" fillId="0" borderId="0" xfId="0" applyNumberFormat="1" applyFont="1" applyFill="1" applyBorder="1" applyAlignment="1" applyProtection="1">
      <alignment vertical="top" wrapText="1"/>
    </xf>
    <xf numFmtId="3" fontId="9" fillId="0" borderId="5" xfId="0" applyNumberFormat="1" applyFont="1" applyFill="1" applyBorder="1" applyProtection="1">
      <protection locked="0"/>
    </xf>
    <xf numFmtId="0" fontId="0" fillId="4" borderId="0" xfId="0" applyFill="1" applyProtection="1"/>
    <xf numFmtId="0" fontId="5" fillId="4" borderId="0" xfId="0" applyFont="1" applyFill="1" applyBorder="1" applyAlignment="1" applyProtection="1">
      <alignment horizontal="center" vertical="top" wrapText="1"/>
    </xf>
    <xf numFmtId="0" fontId="7" fillId="4" borderId="0" xfId="0" applyFont="1" applyFill="1" applyBorder="1" applyAlignment="1" applyProtection="1">
      <alignment vertical="top" wrapText="1"/>
      <protection locked="0"/>
    </xf>
    <xf numFmtId="0" fontId="19" fillId="4" borderId="0" xfId="0" applyFont="1" applyFill="1" applyBorder="1" applyAlignment="1" applyProtection="1">
      <alignment vertical="top" wrapText="1"/>
      <protection locked="0"/>
    </xf>
    <xf numFmtId="0" fontId="19" fillId="4" borderId="0" xfId="0" applyFont="1" applyFill="1" applyBorder="1" applyAlignment="1" applyProtection="1">
      <alignment horizontal="center" vertical="top" wrapText="1"/>
      <protection locked="0"/>
    </xf>
    <xf numFmtId="3" fontId="2" fillId="4" borderId="29" xfId="0" applyNumberFormat="1" applyFont="1" applyFill="1" applyBorder="1" applyAlignment="1" applyProtection="1">
      <alignment horizontal="center" vertical="center"/>
    </xf>
    <xf numFmtId="3" fontId="2" fillId="4" borderId="5" xfId="0" applyNumberFormat="1" applyFont="1" applyFill="1" applyBorder="1" applyAlignment="1" applyProtection="1">
      <alignment horizontal="center" vertical="center" wrapText="1"/>
      <protection locked="0"/>
    </xf>
    <xf numFmtId="3" fontId="27" fillId="4" borderId="5" xfId="1" applyNumberFormat="1" applyFont="1" applyFill="1" applyBorder="1" applyAlignment="1" applyProtection="1">
      <alignment horizontal="right" vertical="center" wrapText="1"/>
    </xf>
    <xf numFmtId="3" fontId="27" fillId="4" borderId="42" xfId="1" applyNumberFormat="1" applyFont="1" applyFill="1" applyBorder="1" applyAlignment="1" applyProtection="1">
      <alignment horizontal="right" vertical="center" wrapText="1"/>
    </xf>
    <xf numFmtId="0" fontId="0" fillId="4" borderId="0" xfId="0" applyFill="1"/>
    <xf numFmtId="3" fontId="0" fillId="4" borderId="0" xfId="0" applyNumberFormat="1" applyFill="1"/>
    <xf numFmtId="3" fontId="50" fillId="20" borderId="5" xfId="0" applyNumberFormat="1" applyFont="1" applyFill="1" applyBorder="1" applyAlignment="1">
      <alignment horizontal="center" wrapText="1"/>
    </xf>
    <xf numFmtId="3" fontId="48" fillId="20" borderId="7" xfId="0" applyNumberFormat="1" applyFont="1" applyFill="1" applyBorder="1" applyAlignment="1">
      <alignment horizontal="center" vertical="center" wrapText="1"/>
    </xf>
    <xf numFmtId="3" fontId="48" fillId="20" borderId="5" xfId="0" applyNumberFormat="1" applyFont="1" applyFill="1" applyBorder="1" applyAlignment="1">
      <alignment horizontal="center" vertical="center" wrapText="1"/>
    </xf>
    <xf numFmtId="0" fontId="4" fillId="20" borderId="5" xfId="0" applyFont="1" applyFill="1" applyBorder="1" applyAlignment="1">
      <alignment horizontal="center"/>
    </xf>
    <xf numFmtId="3" fontId="50" fillId="11" borderId="5" xfId="0" applyNumberFormat="1" applyFont="1" applyFill="1" applyBorder="1" applyAlignment="1">
      <alignment horizontal="center" wrapText="1"/>
    </xf>
    <xf numFmtId="3" fontId="48" fillId="11" borderId="7" xfId="0" applyNumberFormat="1" applyFont="1" applyFill="1" applyBorder="1" applyAlignment="1">
      <alignment horizontal="center" vertical="center" wrapText="1"/>
    </xf>
    <xf numFmtId="3" fontId="48" fillId="11" borderId="5" xfId="0" applyNumberFormat="1" applyFont="1" applyFill="1" applyBorder="1" applyAlignment="1">
      <alignment horizontal="center" vertical="center" wrapText="1"/>
    </xf>
    <xf numFmtId="0" fontId="4" fillId="11" borderId="5" xfId="0" applyFont="1" applyFill="1" applyBorder="1" applyAlignment="1">
      <alignment horizontal="center"/>
    </xf>
    <xf numFmtId="3" fontId="50" fillId="15" borderId="5" xfId="0" applyNumberFormat="1" applyFont="1" applyFill="1" applyBorder="1" applyAlignment="1">
      <alignment horizontal="center" wrapText="1"/>
    </xf>
    <xf numFmtId="3" fontId="48" fillId="15" borderId="7" xfId="0" applyNumberFormat="1" applyFont="1" applyFill="1" applyBorder="1" applyAlignment="1">
      <alignment horizontal="center" vertical="center" wrapText="1"/>
    </xf>
    <xf numFmtId="3" fontId="48" fillId="15" borderId="5" xfId="0" applyNumberFormat="1" applyFont="1" applyFill="1" applyBorder="1" applyAlignment="1">
      <alignment horizontal="center" vertical="center" wrapText="1"/>
    </xf>
    <xf numFmtId="0" fontId="4" fillId="15" borderId="5" xfId="0" applyFont="1" applyFill="1" applyBorder="1" applyAlignment="1">
      <alignment horizontal="center"/>
    </xf>
    <xf numFmtId="3" fontId="50" fillId="19" borderId="5" xfId="0" applyNumberFormat="1" applyFont="1" applyFill="1" applyBorder="1" applyAlignment="1">
      <alignment horizontal="center" wrapText="1"/>
    </xf>
    <xf numFmtId="3" fontId="48" fillId="19" borderId="7" xfId="0" applyNumberFormat="1" applyFont="1" applyFill="1" applyBorder="1" applyAlignment="1">
      <alignment horizontal="center" vertical="center" wrapText="1"/>
    </xf>
    <xf numFmtId="3" fontId="48" fillId="19" borderId="5" xfId="0" applyNumberFormat="1" applyFont="1" applyFill="1" applyBorder="1" applyAlignment="1">
      <alignment horizontal="center" vertical="center" wrapText="1"/>
    </xf>
    <xf numFmtId="0" fontId="4" fillId="19" borderId="5" xfId="0" applyFont="1" applyFill="1" applyBorder="1" applyAlignment="1">
      <alignment horizontal="center"/>
    </xf>
    <xf numFmtId="0" fontId="50" fillId="19" borderId="5" xfId="0" applyFont="1" applyFill="1" applyBorder="1" applyAlignment="1">
      <alignment horizontal="center" vertical="center" wrapText="1"/>
    </xf>
    <xf numFmtId="3" fontId="48" fillId="19" borderId="5" xfId="0" applyNumberFormat="1" applyFont="1" applyFill="1" applyBorder="1" applyAlignment="1">
      <alignment horizontal="center" vertical="center"/>
    </xf>
    <xf numFmtId="3" fontId="48" fillId="19" borderId="5" xfId="0" applyNumberFormat="1" applyFont="1" applyFill="1" applyBorder="1" applyAlignment="1">
      <alignment horizontal="center"/>
    </xf>
    <xf numFmtId="49" fontId="49" fillId="21" borderId="47" xfId="6" applyNumberFormat="1" applyFont="1" applyFill="1" applyBorder="1" applyAlignment="1">
      <alignment horizontal="left" wrapText="1"/>
    </xf>
    <xf numFmtId="3" fontId="48" fillId="21" borderId="5" xfId="0" applyNumberFormat="1" applyFont="1" applyFill="1" applyBorder="1" applyAlignment="1">
      <alignment horizontal="center" vertical="center"/>
    </xf>
    <xf numFmtId="3" fontId="48" fillId="21" borderId="6" xfId="0" applyNumberFormat="1" applyFont="1" applyFill="1" applyBorder="1" applyAlignment="1">
      <alignment horizontal="center" vertical="center" wrapText="1"/>
    </xf>
    <xf numFmtId="3" fontId="50" fillId="21" borderId="5" xfId="0" applyNumberFormat="1" applyFont="1" applyFill="1" applyBorder="1" applyAlignment="1">
      <alignment horizontal="center" wrapText="1"/>
    </xf>
    <xf numFmtId="3" fontId="51" fillId="21" borderId="5" xfId="0" applyNumberFormat="1" applyFont="1" applyFill="1" applyBorder="1" applyAlignment="1">
      <alignment horizontal="left" vertical="center" wrapText="1"/>
    </xf>
    <xf numFmtId="3" fontId="50" fillId="21" borderId="6" xfId="0" applyNumberFormat="1" applyFont="1" applyFill="1" applyBorder="1" applyAlignment="1">
      <alignment horizontal="center" vertical="center" wrapText="1"/>
    </xf>
    <xf numFmtId="3" fontId="48" fillId="21" borderId="5" xfId="0" applyNumberFormat="1" applyFont="1" applyFill="1" applyBorder="1" applyAlignment="1">
      <alignment horizontal="center"/>
    </xf>
    <xf numFmtId="3" fontId="50" fillId="21" borderId="5" xfId="0" applyNumberFormat="1" applyFont="1" applyFill="1" applyBorder="1" applyAlignment="1">
      <alignment horizontal="center" vertical="center" wrapText="1"/>
    </xf>
    <xf numFmtId="0" fontId="51" fillId="21" borderId="5" xfId="0" applyFont="1" applyFill="1" applyBorder="1" applyAlignment="1">
      <alignment horizontal="center" vertical="center" wrapText="1"/>
    </xf>
    <xf numFmtId="0" fontId="4" fillId="21" borderId="5" xfId="0" applyFont="1" applyFill="1" applyBorder="1" applyAlignment="1">
      <alignment horizontal="center"/>
    </xf>
    <xf numFmtId="0" fontId="51" fillId="21" borderId="5" xfId="0" applyFont="1" applyFill="1" applyBorder="1" applyAlignment="1">
      <alignment horizontal="center" wrapText="1"/>
    </xf>
    <xf numFmtId="46" fontId="51" fillId="21" borderId="5" xfId="0" applyNumberFormat="1" applyFont="1" applyFill="1" applyBorder="1" applyAlignment="1">
      <alignment horizontal="center" wrapText="1"/>
    </xf>
    <xf numFmtId="0" fontId="50" fillId="21" borderId="5" xfId="0" applyFont="1" applyFill="1" applyBorder="1" applyAlignment="1">
      <alignment horizontal="center" wrapText="1"/>
    </xf>
    <xf numFmtId="0" fontId="50" fillId="21" borderId="5" xfId="0" applyFont="1" applyFill="1" applyBorder="1" applyAlignment="1">
      <alignment horizontal="center" vertical="center" wrapText="1"/>
    </xf>
    <xf numFmtId="3" fontId="51" fillId="21" borderId="5" xfId="0" applyNumberFormat="1" applyFont="1" applyFill="1" applyBorder="1" applyAlignment="1">
      <alignment horizontal="center" vertical="center" wrapText="1"/>
    </xf>
    <xf numFmtId="3" fontId="48" fillId="21" borderId="5" xfId="0" applyNumberFormat="1" applyFont="1" applyFill="1" applyBorder="1" applyAlignment="1">
      <alignment horizontal="center" vertical="center" wrapText="1"/>
    </xf>
    <xf numFmtId="3" fontId="48" fillId="21" borderId="7" xfId="0" applyNumberFormat="1" applyFont="1" applyFill="1" applyBorder="1" applyAlignment="1">
      <alignment horizontal="center" vertical="center" wrapText="1"/>
    </xf>
    <xf numFmtId="0" fontId="47" fillId="22" borderId="41" xfId="0" applyFont="1" applyFill="1" applyBorder="1" applyAlignment="1">
      <alignment horizontal="center" vertical="center"/>
    </xf>
    <xf numFmtId="3" fontId="47" fillId="22" borderId="29" xfId="0" applyNumberFormat="1" applyFont="1" applyFill="1" applyBorder="1" applyAlignment="1">
      <alignment horizontal="center" vertical="center" wrapText="1"/>
    </xf>
    <xf numFmtId="3" fontId="47" fillId="22" borderId="46" xfId="0" applyNumberFormat="1" applyFont="1" applyFill="1" applyBorder="1" applyAlignment="1">
      <alignment horizontal="center" vertical="center" wrapText="1"/>
    </xf>
    <xf numFmtId="3" fontId="47" fillId="22" borderId="5" xfId="0" applyNumberFormat="1" applyFont="1" applyFill="1" applyBorder="1" applyAlignment="1">
      <alignment horizontal="center"/>
    </xf>
    <xf numFmtId="3" fontId="48" fillId="23" borderId="5" xfId="0" applyNumberFormat="1" applyFont="1" applyFill="1" applyBorder="1" applyAlignment="1">
      <alignment horizontal="center"/>
    </xf>
    <xf numFmtId="0" fontId="0" fillId="24" borderId="5" xfId="0" applyFill="1" applyBorder="1" applyAlignment="1" applyProtection="1">
      <alignment horizontal="center" vertical="center"/>
      <protection locked="0"/>
    </xf>
    <xf numFmtId="0" fontId="0" fillId="24" borderId="5" xfId="0" applyFill="1" applyBorder="1" applyAlignment="1" applyProtection="1">
      <alignment horizontal="left" vertical="center"/>
      <protection locked="0"/>
    </xf>
    <xf numFmtId="0" fontId="0" fillId="24" borderId="5" xfId="0" applyFill="1" applyBorder="1" applyAlignment="1" applyProtection="1">
      <alignment horizontal="justify" vertical="center"/>
      <protection locked="0"/>
    </xf>
    <xf numFmtId="0" fontId="26" fillId="24" borderId="5" xfId="0" applyFont="1" applyFill="1" applyBorder="1" applyAlignment="1" applyProtection="1">
      <alignment horizontal="left" vertical="center"/>
      <protection locked="0"/>
    </xf>
    <xf numFmtId="0" fontId="26" fillId="24" borderId="5" xfId="0" applyFont="1" applyFill="1" applyBorder="1" applyAlignment="1" applyProtection="1">
      <alignment horizontal="left" vertical="center" wrapText="1"/>
      <protection locked="0"/>
    </xf>
    <xf numFmtId="0" fontId="26" fillId="24" borderId="5" xfId="0" applyFont="1" applyFill="1" applyBorder="1" applyAlignment="1" applyProtection="1">
      <alignment horizontal="justify" vertical="center"/>
      <protection locked="0"/>
    </xf>
    <xf numFmtId="0" fontId="27" fillId="24" borderId="5" xfId="2" applyFont="1" applyFill="1" applyBorder="1" applyAlignment="1" applyProtection="1">
      <alignment horizontal="left" vertical="center" wrapText="1"/>
      <protection locked="0"/>
    </xf>
    <xf numFmtId="0" fontId="0" fillId="24" borderId="5" xfId="0" applyFill="1" applyBorder="1" applyAlignment="1">
      <alignment horizontal="justify" vertical="center"/>
    </xf>
    <xf numFmtId="0" fontId="26" fillId="24" borderId="5" xfId="0" applyNumberFormat="1" applyFont="1" applyFill="1" applyBorder="1" applyAlignment="1" applyProtection="1">
      <alignment horizontal="center" vertical="center"/>
      <protection locked="0"/>
    </xf>
    <xf numFmtId="0" fontId="26" fillId="24" borderId="5" xfId="0" applyNumberFormat="1" applyFont="1" applyFill="1" applyBorder="1" applyAlignment="1" applyProtection="1">
      <alignment horizontal="justify" vertical="center" wrapText="1"/>
    </xf>
    <xf numFmtId="0" fontId="28" fillId="24" borderId="5" xfId="0" applyFont="1" applyFill="1" applyBorder="1" applyAlignment="1" applyProtection="1">
      <alignment horizontal="center" vertical="center"/>
      <protection locked="0"/>
    </xf>
    <xf numFmtId="1" fontId="9" fillId="24" borderId="5" xfId="0" applyNumberFormat="1" applyFont="1" applyFill="1" applyBorder="1" applyAlignment="1" applyProtection="1">
      <alignment horizontal="center" vertical="center" wrapText="1"/>
      <protection locked="0"/>
    </xf>
    <xf numFmtId="49" fontId="9" fillId="24" borderId="5" xfId="0" applyNumberFormat="1" applyFont="1" applyFill="1" applyBorder="1" applyAlignment="1" applyProtection="1">
      <alignment horizontal="left" vertical="center" wrapText="1"/>
      <protection locked="0"/>
    </xf>
    <xf numFmtId="9" fontId="9" fillId="24" borderId="5" xfId="0" applyNumberFormat="1" applyFont="1" applyFill="1" applyBorder="1" applyAlignment="1" applyProtection="1">
      <alignment horizontal="center" vertical="center" wrapText="1"/>
      <protection locked="0"/>
    </xf>
    <xf numFmtId="3" fontId="6" fillId="24" borderId="5" xfId="0" applyNumberFormat="1" applyFont="1" applyFill="1" applyBorder="1" applyAlignment="1" applyProtection="1">
      <alignment horizontal="center" vertical="center" wrapText="1"/>
      <protection locked="0"/>
    </xf>
    <xf numFmtId="3" fontId="6" fillId="24" borderId="5" xfId="0" applyNumberFormat="1" applyFont="1" applyFill="1" applyBorder="1" applyAlignment="1" applyProtection="1">
      <alignment vertical="center"/>
      <protection locked="0"/>
    </xf>
    <xf numFmtId="1" fontId="6" fillId="24" borderId="5" xfId="0" applyNumberFormat="1" applyFont="1" applyFill="1" applyBorder="1" applyAlignment="1" applyProtection="1">
      <alignment horizontal="center" vertical="center"/>
      <protection locked="0"/>
    </xf>
    <xf numFmtId="3" fontId="27" fillId="24" borderId="5" xfId="1" applyNumberFormat="1" applyFont="1" applyFill="1" applyBorder="1" applyAlignment="1" applyProtection="1">
      <alignment horizontal="right" vertical="center" wrapText="1"/>
    </xf>
    <xf numFmtId="14" fontId="9" fillId="24" borderId="5" xfId="0" applyNumberFormat="1" applyFont="1" applyFill="1" applyBorder="1" applyAlignment="1" applyProtection="1">
      <alignment horizontal="center" vertical="center" wrapText="1"/>
      <protection locked="0"/>
    </xf>
    <xf numFmtId="0" fontId="9" fillId="24" borderId="5" xfId="0" applyFont="1" applyFill="1" applyBorder="1" applyProtection="1">
      <protection locked="0"/>
    </xf>
    <xf numFmtId="1" fontId="26" fillId="24" borderId="5" xfId="0" applyNumberFormat="1" applyFont="1" applyFill="1" applyBorder="1" applyAlignment="1" applyProtection="1">
      <alignment horizontal="center" vertical="center"/>
      <protection locked="0"/>
    </xf>
    <xf numFmtId="0" fontId="9" fillId="24" borderId="5" xfId="0" applyFont="1" applyFill="1" applyBorder="1" applyAlignment="1" applyProtection="1">
      <alignment horizontal="center"/>
      <protection locked="0"/>
    </xf>
    <xf numFmtId="0" fontId="22" fillId="24" borderId="0" xfId="0" applyFont="1" applyFill="1" applyBorder="1" applyProtection="1"/>
    <xf numFmtId="0" fontId="0" fillId="24" borderId="0" xfId="0" applyFill="1" applyProtection="1"/>
    <xf numFmtId="14" fontId="26" fillId="4" borderId="5" xfId="0" applyNumberFormat="1" applyFont="1" applyFill="1" applyBorder="1"/>
    <xf numFmtId="1" fontId="26" fillId="4" borderId="5" xfId="0" applyNumberFormat="1" applyFont="1" applyFill="1" applyBorder="1" applyAlignment="1">
      <alignment horizontal="center" vertical="center"/>
    </xf>
    <xf numFmtId="3" fontId="26" fillId="4" borderId="5" xfId="0" applyNumberFormat="1" applyFont="1" applyFill="1" applyBorder="1"/>
    <xf numFmtId="0" fontId="21" fillId="0" borderId="5" xfId="4" applyFill="1" applyBorder="1" applyAlignment="1" applyProtection="1">
      <alignment horizontal="left" vertical="center" wrapText="1"/>
      <protection locked="0"/>
    </xf>
    <xf numFmtId="0" fontId="21" fillId="0" borderId="5" xfId="4" applyFill="1" applyBorder="1" applyAlignment="1" applyProtection="1">
      <alignment horizontal="left" vertical="center"/>
      <protection locked="0"/>
    </xf>
    <xf numFmtId="0" fontId="21" fillId="24" borderId="5" xfId="4" applyFill="1" applyBorder="1" applyAlignment="1" applyProtection="1">
      <alignment horizontal="left" vertical="center"/>
      <protection locked="0"/>
    </xf>
    <xf numFmtId="0" fontId="21" fillId="24" borderId="5" xfId="4" applyFill="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1" fontId="9" fillId="4" borderId="5" xfId="0" applyNumberFormat="1" applyFont="1" applyFill="1" applyBorder="1" applyAlignment="1" applyProtection="1">
      <alignment horizontal="center" vertical="center" wrapText="1"/>
      <protection locked="0"/>
    </xf>
    <xf numFmtId="3" fontId="27" fillId="18" borderId="42" xfId="1" applyNumberFormat="1" applyFont="1" applyFill="1" applyBorder="1" applyAlignment="1" applyProtection="1">
      <alignment horizontal="right" vertical="center" wrapText="1"/>
    </xf>
    <xf numFmtId="3" fontId="0" fillId="18" borderId="0" xfId="0" applyNumberFormat="1" applyFill="1"/>
    <xf numFmtId="0" fontId="26" fillId="0" borderId="5" xfId="0" applyFont="1" applyFill="1" applyBorder="1" applyAlignment="1" applyProtection="1">
      <alignment horizontal="justify" vertical="center"/>
      <protection locked="0"/>
    </xf>
    <xf numFmtId="1" fontId="9" fillId="0" borderId="5" xfId="0" applyNumberFormat="1" applyFont="1" applyFill="1" applyBorder="1" applyAlignment="1" applyProtection="1">
      <alignment horizontal="left" vertical="center" wrapText="1"/>
      <protection locked="0"/>
    </xf>
    <xf numFmtId="0" fontId="0" fillId="18" borderId="0" xfId="0" applyFill="1" applyProtection="1"/>
    <xf numFmtId="0" fontId="5" fillId="18" borderId="0" xfId="0" applyFont="1" applyFill="1" applyBorder="1" applyAlignment="1" applyProtection="1">
      <alignment horizontal="center" vertical="top" wrapText="1"/>
    </xf>
    <xf numFmtId="0" fontId="7" fillId="18" borderId="0" xfId="0" applyFont="1" applyFill="1" applyBorder="1" applyAlignment="1" applyProtection="1">
      <alignment vertical="top" wrapText="1"/>
      <protection locked="0"/>
    </xf>
    <xf numFmtId="0" fontId="19" fillId="18" borderId="0" xfId="0" applyFont="1" applyFill="1" applyBorder="1" applyAlignment="1" applyProtection="1">
      <alignment vertical="top" wrapText="1"/>
      <protection locked="0"/>
    </xf>
    <xf numFmtId="0" fontId="19" fillId="18" borderId="0" xfId="0" applyFont="1" applyFill="1" applyBorder="1" applyAlignment="1" applyProtection="1">
      <alignment horizontal="center" vertical="top" wrapText="1"/>
      <protection locked="0"/>
    </xf>
    <xf numFmtId="3" fontId="2" fillId="18" borderId="29" xfId="0" applyNumberFormat="1" applyFont="1" applyFill="1" applyBorder="1" applyAlignment="1" applyProtection="1">
      <alignment horizontal="center" vertical="center"/>
    </xf>
    <xf numFmtId="3" fontId="27" fillId="18" borderId="5" xfId="7" applyNumberFormat="1" applyFont="1" applyFill="1" applyBorder="1" applyAlignment="1" applyProtection="1">
      <alignment horizontal="right" vertical="center" wrapText="1"/>
    </xf>
    <xf numFmtId="0" fontId="0" fillId="18" borderId="0" xfId="0" applyFill="1"/>
    <xf numFmtId="49" fontId="28" fillId="0" borderId="5" xfId="0" applyNumberFormat="1"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wrapText="1"/>
      <protection locked="0"/>
    </xf>
    <xf numFmtId="0" fontId="0" fillId="0" borderId="0" xfId="0" applyBorder="1" applyAlignment="1">
      <alignment horizontal="justify" vertical="center"/>
    </xf>
    <xf numFmtId="0" fontId="28" fillId="24" borderId="5" xfId="0" applyFont="1" applyFill="1" applyBorder="1" applyAlignment="1" applyProtection="1">
      <alignment horizontal="center" vertical="center" wrapText="1"/>
      <protection locked="0"/>
    </xf>
    <xf numFmtId="3" fontId="0" fillId="0" borderId="0" xfId="0" applyNumberFormat="1" applyAlignment="1">
      <alignment horizontal="justify" vertical="center"/>
    </xf>
    <xf numFmtId="168" fontId="27" fillId="18" borderId="5" xfId="1" applyNumberFormat="1" applyFont="1" applyFill="1" applyBorder="1" applyAlignment="1" applyProtection="1">
      <alignment horizontal="left" vertical="center" wrapText="1" indent="2"/>
    </xf>
    <xf numFmtId="168" fontId="6" fillId="18" borderId="5" xfId="1" applyNumberFormat="1" applyFont="1" applyFill="1" applyBorder="1" applyAlignment="1" applyProtection="1">
      <alignment horizontal="left" vertical="center" wrapText="1" indent="3"/>
      <protection locked="0"/>
    </xf>
    <xf numFmtId="0" fontId="0" fillId="4" borderId="5" xfId="0" applyFill="1" applyBorder="1" applyAlignment="1" applyProtection="1">
      <alignment horizontal="center" vertical="center"/>
      <protection locked="0"/>
    </xf>
    <xf numFmtId="0" fontId="0" fillId="4" borderId="5" xfId="0" applyFill="1" applyBorder="1" applyAlignment="1" applyProtection="1">
      <alignment horizontal="left" vertical="center"/>
      <protection locked="0"/>
    </xf>
    <xf numFmtId="0" fontId="0" fillId="4" borderId="5" xfId="0" applyFill="1" applyBorder="1" applyAlignment="1" applyProtection="1">
      <alignment horizontal="justify" vertical="center"/>
      <protection locked="0"/>
    </xf>
    <xf numFmtId="0" fontId="26" fillId="4" borderId="5" xfId="0" applyFont="1" applyFill="1" applyBorder="1" applyAlignment="1" applyProtection="1">
      <alignment horizontal="left" vertical="center"/>
      <protection locked="0"/>
    </xf>
    <xf numFmtId="0" fontId="26" fillId="4" borderId="5" xfId="0" applyFont="1" applyFill="1" applyBorder="1" applyAlignment="1" applyProtection="1">
      <alignment horizontal="left" vertical="center" wrapText="1"/>
      <protection locked="0"/>
    </xf>
    <xf numFmtId="0" fontId="26" fillId="4" borderId="5" xfId="0" applyFont="1" applyFill="1" applyBorder="1" applyAlignment="1" applyProtection="1">
      <alignment horizontal="justify" vertical="center"/>
      <protection locked="0"/>
    </xf>
    <xf numFmtId="0" fontId="27" fillId="4" borderId="5" xfId="2" applyFont="1" applyFill="1" applyBorder="1" applyAlignment="1" applyProtection="1">
      <alignment horizontal="left" vertical="center" wrapText="1"/>
      <protection locked="0"/>
    </xf>
    <xf numFmtId="0" fontId="0" fillId="4" borderId="5" xfId="0" applyFill="1" applyBorder="1" applyAlignment="1">
      <alignment horizontal="justify" vertical="center"/>
    </xf>
    <xf numFmtId="0" fontId="26" fillId="4" borderId="5" xfId="0" applyNumberFormat="1" applyFont="1" applyFill="1" applyBorder="1" applyAlignment="1" applyProtection="1">
      <alignment horizontal="center" vertical="center"/>
      <protection locked="0"/>
    </xf>
    <xf numFmtId="0" fontId="26" fillId="4" borderId="5" xfId="0" applyNumberFormat="1" applyFont="1" applyFill="1" applyBorder="1" applyAlignment="1" applyProtection="1">
      <alignment horizontal="justify" vertical="center" wrapText="1"/>
    </xf>
    <xf numFmtId="0" fontId="28" fillId="4" borderId="5" xfId="0" applyFont="1" applyFill="1" applyBorder="1" applyAlignment="1" applyProtection="1">
      <alignment horizontal="center" vertical="center"/>
      <protection locked="0"/>
    </xf>
    <xf numFmtId="1" fontId="28" fillId="4" borderId="5" xfId="0" applyNumberFormat="1" applyFont="1" applyFill="1" applyBorder="1" applyAlignment="1" applyProtection="1">
      <alignment horizontal="center" vertical="center"/>
      <protection locked="0"/>
    </xf>
    <xf numFmtId="1" fontId="9" fillId="4" borderId="5" xfId="0" applyNumberFormat="1" applyFont="1" applyFill="1" applyBorder="1" applyAlignment="1" applyProtection="1">
      <alignment horizontal="left" vertical="center" wrapText="1"/>
      <protection locked="0"/>
    </xf>
    <xf numFmtId="49" fontId="9" fillId="4" borderId="5" xfId="0" applyNumberFormat="1" applyFont="1" applyFill="1" applyBorder="1" applyAlignment="1" applyProtection="1">
      <alignment horizontal="left" vertical="center" wrapText="1"/>
      <protection locked="0"/>
    </xf>
    <xf numFmtId="9" fontId="9" fillId="4" borderId="5" xfId="0" applyNumberFormat="1" applyFont="1" applyFill="1" applyBorder="1" applyAlignment="1" applyProtection="1">
      <alignment horizontal="center" vertical="center" wrapText="1"/>
      <protection locked="0"/>
    </xf>
    <xf numFmtId="3" fontId="6" fillId="4" borderId="5" xfId="0" applyNumberFormat="1" applyFont="1" applyFill="1" applyBorder="1" applyAlignment="1" applyProtection="1">
      <alignment horizontal="center" vertical="center" wrapText="1"/>
      <protection locked="0"/>
    </xf>
    <xf numFmtId="3" fontId="6" fillId="4" borderId="5" xfId="0" applyNumberFormat="1" applyFont="1" applyFill="1" applyBorder="1" applyAlignment="1" applyProtection="1">
      <alignment vertical="center"/>
      <protection locked="0"/>
    </xf>
    <xf numFmtId="1" fontId="6" fillId="4" borderId="5" xfId="0" applyNumberFormat="1" applyFont="1" applyFill="1" applyBorder="1" applyAlignment="1" applyProtection="1">
      <alignment horizontal="center" vertical="center"/>
      <protection locked="0"/>
    </xf>
    <xf numFmtId="168" fontId="6" fillId="4" borderId="5" xfId="1" applyNumberFormat="1" applyFont="1" applyFill="1" applyBorder="1" applyAlignment="1" applyProtection="1">
      <alignment horizontal="left" vertical="center" wrapText="1" indent="3"/>
      <protection locked="0"/>
    </xf>
    <xf numFmtId="14" fontId="9" fillId="4" borderId="5" xfId="0" applyNumberFormat="1" applyFont="1" applyFill="1" applyBorder="1" applyAlignment="1" applyProtection="1">
      <alignment horizontal="center" vertical="center" wrapText="1"/>
      <protection locked="0"/>
    </xf>
    <xf numFmtId="0" fontId="9" fillId="4" borderId="5" xfId="0" applyFont="1" applyFill="1" applyBorder="1" applyProtection="1">
      <protection locked="0"/>
    </xf>
    <xf numFmtId="1" fontId="26" fillId="4" borderId="5" xfId="0" applyNumberFormat="1" applyFont="1" applyFill="1" applyBorder="1" applyAlignment="1" applyProtection="1">
      <alignment horizontal="center" vertical="center"/>
      <protection locked="0"/>
    </xf>
    <xf numFmtId="0" fontId="9" fillId="4" borderId="5" xfId="0" applyFont="1" applyFill="1" applyBorder="1" applyAlignment="1" applyProtection="1">
      <alignment horizontal="center"/>
      <protection locked="0"/>
    </xf>
    <xf numFmtId="0" fontId="22" fillId="4" borderId="0" xfId="0" applyFont="1" applyFill="1" applyBorder="1" applyProtection="1"/>
    <xf numFmtId="167" fontId="24" fillId="0" borderId="9" xfId="0" applyNumberFormat="1" applyFont="1" applyFill="1" applyBorder="1" applyAlignment="1" applyProtection="1">
      <alignment vertical="top" wrapText="1"/>
      <protection locked="0"/>
    </xf>
    <xf numFmtId="9" fontId="9" fillId="0" borderId="5" xfId="3" applyFont="1" applyFill="1" applyBorder="1" applyAlignment="1" applyProtection="1">
      <alignment horizontal="center" vertical="center"/>
    </xf>
    <xf numFmtId="3" fontId="53" fillId="25" borderId="47" xfId="6" applyNumberFormat="1" applyFont="1" applyFill="1" applyBorder="1" applyAlignment="1">
      <alignment horizontal="center" vertical="center"/>
    </xf>
    <xf numFmtId="0" fontId="0" fillId="15" borderId="5" xfId="0" applyFill="1" applyBorder="1" applyAlignment="1" applyProtection="1">
      <alignment horizontal="center" vertical="center"/>
      <protection locked="0"/>
    </xf>
    <xf numFmtId="0" fontId="0" fillId="15" borderId="5" xfId="0" applyFill="1" applyBorder="1" applyAlignment="1" applyProtection="1">
      <alignment horizontal="left" vertical="center"/>
      <protection locked="0"/>
    </xf>
    <xf numFmtId="0" fontId="0" fillId="15" borderId="5" xfId="0" applyFill="1" applyBorder="1" applyAlignment="1" applyProtection="1">
      <alignment horizontal="justify" vertical="center"/>
      <protection locked="0"/>
    </xf>
    <xf numFmtId="0" fontId="26" fillId="15" borderId="5" xfId="0" applyFont="1" applyFill="1" applyBorder="1" applyAlignment="1" applyProtection="1">
      <alignment horizontal="justify" vertical="center"/>
      <protection locked="0"/>
    </xf>
    <xf numFmtId="0" fontId="27" fillId="15" borderId="5" xfId="2" applyFont="1" applyFill="1" applyBorder="1" applyAlignment="1" applyProtection="1">
      <alignment horizontal="left" vertical="center" wrapText="1"/>
      <protection locked="0"/>
    </xf>
    <xf numFmtId="0" fontId="26" fillId="15" borderId="5" xfId="0" applyNumberFormat="1" applyFont="1" applyFill="1" applyBorder="1" applyAlignment="1" applyProtection="1">
      <alignment horizontal="center" vertical="center"/>
      <protection locked="0"/>
    </xf>
    <xf numFmtId="0" fontId="26" fillId="15" borderId="5" xfId="0" applyNumberFormat="1" applyFont="1" applyFill="1" applyBorder="1" applyAlignment="1" applyProtection="1">
      <alignment horizontal="justify" vertical="center" wrapText="1"/>
    </xf>
    <xf numFmtId="0" fontId="28" fillId="15" borderId="5" xfId="0" applyFont="1" applyFill="1" applyBorder="1" applyAlignment="1" applyProtection="1">
      <alignment horizontal="center" vertical="center"/>
      <protection locked="0"/>
    </xf>
    <xf numFmtId="1" fontId="28" fillId="15" borderId="5" xfId="0" applyNumberFormat="1" applyFont="1" applyFill="1" applyBorder="1" applyAlignment="1" applyProtection="1">
      <alignment horizontal="center" vertical="center"/>
      <protection locked="0"/>
    </xf>
    <xf numFmtId="1" fontId="9" fillId="15" borderId="5" xfId="0" applyNumberFormat="1" applyFont="1" applyFill="1" applyBorder="1" applyAlignment="1" applyProtection="1">
      <alignment horizontal="center" vertical="center" wrapText="1"/>
      <protection locked="0"/>
    </xf>
    <xf numFmtId="1" fontId="9" fillId="15" borderId="5" xfId="0" applyNumberFormat="1" applyFont="1" applyFill="1" applyBorder="1" applyAlignment="1" applyProtection="1">
      <alignment horizontal="left" vertical="center" wrapText="1"/>
      <protection locked="0"/>
    </xf>
    <xf numFmtId="3" fontId="6" fillId="15" borderId="5" xfId="0" applyNumberFormat="1" applyFont="1" applyFill="1" applyBorder="1" applyAlignment="1" applyProtection="1">
      <alignment horizontal="center" vertical="center" wrapText="1"/>
      <protection locked="0"/>
    </xf>
    <xf numFmtId="3" fontId="6" fillId="15" borderId="5" xfId="0" applyNumberFormat="1" applyFont="1" applyFill="1" applyBorder="1" applyAlignment="1" applyProtection="1">
      <alignment vertical="center"/>
      <protection locked="0"/>
    </xf>
    <xf numFmtId="1" fontId="6" fillId="15" borderId="5" xfId="0" applyNumberFormat="1" applyFont="1" applyFill="1" applyBorder="1" applyAlignment="1" applyProtection="1">
      <alignment horizontal="center" vertical="center"/>
      <protection locked="0"/>
    </xf>
    <xf numFmtId="3" fontId="27" fillId="15" borderId="5" xfId="1" applyNumberFormat="1" applyFont="1" applyFill="1" applyBorder="1" applyAlignment="1" applyProtection="1">
      <alignment horizontal="right" vertical="center" wrapText="1"/>
    </xf>
    <xf numFmtId="168" fontId="27" fillId="15" borderId="5" xfId="1" applyNumberFormat="1" applyFont="1" applyFill="1" applyBorder="1" applyAlignment="1" applyProtection="1">
      <alignment horizontal="left" vertical="center" wrapText="1" indent="2"/>
    </xf>
    <xf numFmtId="14" fontId="9" fillId="15" borderId="5" xfId="0" applyNumberFormat="1" applyFont="1" applyFill="1" applyBorder="1" applyAlignment="1" applyProtection="1">
      <alignment horizontal="center" vertical="center" wrapText="1"/>
      <protection locked="0"/>
    </xf>
    <xf numFmtId="0" fontId="9" fillId="15" borderId="5" xfId="0" applyFont="1" applyFill="1" applyBorder="1" applyProtection="1">
      <protection locked="0"/>
    </xf>
    <xf numFmtId="1" fontId="26" fillId="15" borderId="5" xfId="0" applyNumberFormat="1" applyFont="1" applyFill="1" applyBorder="1" applyAlignment="1" applyProtection="1">
      <alignment horizontal="center" vertical="center"/>
      <protection locked="0"/>
    </xf>
    <xf numFmtId="3" fontId="26" fillId="15" borderId="5" xfId="0" applyNumberFormat="1" applyFont="1" applyFill="1" applyBorder="1" applyAlignment="1" applyProtection="1">
      <alignment horizontal="left" vertical="center"/>
      <protection locked="0"/>
    </xf>
    <xf numFmtId="0" fontId="9" fillId="15" borderId="5" xfId="0" applyFont="1" applyFill="1" applyBorder="1" applyAlignment="1" applyProtection="1">
      <alignment horizontal="center"/>
      <protection locked="0"/>
    </xf>
    <xf numFmtId="9" fontId="9" fillId="15" borderId="5" xfId="3" applyFont="1" applyFill="1" applyBorder="1" applyAlignment="1" applyProtection="1">
      <alignment horizontal="center" vertical="center"/>
    </xf>
    <xf numFmtId="0" fontId="22" fillId="15" borderId="0" xfId="0" applyFont="1" applyFill="1" applyBorder="1" applyProtection="1"/>
    <xf numFmtId="0" fontId="0" fillId="15" borderId="0" xfId="0" applyFill="1" applyProtection="1"/>
    <xf numFmtId="0" fontId="0" fillId="0" borderId="5" xfId="0" applyBorder="1"/>
    <xf numFmtId="0" fontId="0" fillId="0" borderId="5" xfId="0" applyBorder="1" applyAlignment="1">
      <alignment horizontal="left"/>
    </xf>
    <xf numFmtId="10" fontId="0" fillId="0" borderId="5" xfId="0" applyNumberFormat="1" applyBorder="1"/>
    <xf numFmtId="167" fontId="0" fillId="0" borderId="5" xfId="0" applyNumberFormat="1" applyBorder="1"/>
    <xf numFmtId="0" fontId="0" fillId="0" borderId="0" xfId="0" pivotButton="1"/>
    <xf numFmtId="0" fontId="0" fillId="0" borderId="0" xfId="0" applyNumberFormat="1"/>
    <xf numFmtId="0" fontId="0" fillId="0" borderId="5" xfId="0" pivotButton="1" applyBorder="1"/>
    <xf numFmtId="0" fontId="0" fillId="0" borderId="5" xfId="0" applyNumberFormat="1" applyBorder="1"/>
    <xf numFmtId="3" fontId="2" fillId="21" borderId="5"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55" fillId="0" borderId="0" xfId="0" applyFont="1" applyAlignment="1" applyProtection="1">
      <alignment vertical="center"/>
      <protection locked="0"/>
    </xf>
    <xf numFmtId="0" fontId="2" fillId="0" borderId="0" xfId="0" applyFont="1" applyAlignment="1">
      <alignment horizontal="center" vertical="center" wrapText="1"/>
    </xf>
    <xf numFmtId="0" fontId="2" fillId="0" borderId="0" xfId="0" applyFont="1" applyAlignment="1">
      <alignment vertical="center" textRotation="90" wrapText="1"/>
    </xf>
    <xf numFmtId="0" fontId="2" fillId="0" borderId="0" xfId="0" applyFont="1" applyAlignment="1">
      <alignment horizontal="center" vertical="center" textRotation="90" wrapText="1"/>
    </xf>
    <xf numFmtId="0" fontId="56" fillId="0" borderId="0" xfId="0" applyFont="1" applyAlignment="1" applyProtection="1">
      <alignment horizontal="left" vertical="center"/>
      <protection locked="0"/>
    </xf>
    <xf numFmtId="0" fontId="0" fillId="0" borderId="0" xfId="0" applyAlignment="1" applyProtection="1">
      <alignment horizontal="left"/>
      <protection locked="0"/>
    </xf>
    <xf numFmtId="0" fontId="56" fillId="0" borderId="0" xfId="0" applyFont="1" applyAlignment="1" applyProtection="1">
      <alignment vertical="center"/>
      <protection locked="0"/>
    </xf>
    <xf numFmtId="0" fontId="0" fillId="0" borderId="0" xfId="0" applyAlignment="1" applyProtection="1">
      <alignment wrapText="1"/>
      <protection locked="0"/>
    </xf>
    <xf numFmtId="0" fontId="57" fillId="0" borderId="0" xfId="2" applyFont="1" applyAlignment="1" applyProtection="1">
      <alignment wrapText="1"/>
      <protection locked="0"/>
    </xf>
    <xf numFmtId="0" fontId="58" fillId="0" borderId="0" xfId="0" applyFont="1" applyAlignment="1" applyProtection="1">
      <alignment vertical="center" textRotation="90" wrapText="1"/>
      <protection locked="0"/>
    </xf>
    <xf numFmtId="10" fontId="0" fillId="0" borderId="0" xfId="0" applyNumberFormat="1" applyProtection="1">
      <protection locked="0"/>
    </xf>
    <xf numFmtId="168" fontId="0" fillId="0" borderId="0" xfId="0" applyNumberFormat="1" applyProtection="1">
      <protection locked="0"/>
    </xf>
    <xf numFmtId="0" fontId="56" fillId="2" borderId="0" xfId="0" applyFont="1" applyFill="1" applyAlignment="1" applyProtection="1">
      <alignment horizontal="left" vertical="center"/>
      <protection locked="0"/>
    </xf>
    <xf numFmtId="0" fontId="57" fillId="2" borderId="0" xfId="2" applyFont="1" applyFill="1" applyAlignment="1" applyProtection="1">
      <alignment wrapText="1"/>
      <protection locked="0"/>
    </xf>
    <xf numFmtId="10" fontId="0" fillId="0" borderId="0" xfId="0" applyNumberFormat="1" applyBorder="1"/>
    <xf numFmtId="0" fontId="31" fillId="0" borderId="0" xfId="0" applyFont="1" applyAlignment="1">
      <alignment horizontal="center"/>
    </xf>
    <xf numFmtId="0" fontId="31" fillId="0" borderId="0" xfId="0" applyFont="1" applyAlignment="1">
      <alignment horizontal="left"/>
    </xf>
    <xf numFmtId="0" fontId="54" fillId="0" borderId="0" xfId="0" applyFont="1" applyAlignment="1">
      <alignment horizontal="justify" vertical="center"/>
    </xf>
    <xf numFmtId="0" fontId="2" fillId="0" borderId="0" xfId="0" applyFont="1" applyAlignment="1">
      <alignment horizontal="left" vertical="center" wrapText="1"/>
    </xf>
    <xf numFmtId="0" fontId="5" fillId="0" borderId="0" xfId="0" applyFont="1" applyFill="1" applyBorder="1" applyAlignment="1" applyProtection="1">
      <alignment horizontal="center" vertical="top" wrapText="1"/>
    </xf>
    <xf numFmtId="0" fontId="5" fillId="18" borderId="0" xfId="0" applyFont="1" applyFill="1" applyBorder="1" applyAlignment="1" applyProtection="1">
      <alignment horizontal="center" vertical="top" wrapText="1"/>
    </xf>
    <xf numFmtId="0" fontId="2" fillId="17" borderId="1" xfId="0" applyFont="1" applyFill="1" applyBorder="1" applyAlignment="1" applyProtection="1">
      <alignment horizontal="justify" vertical="center" wrapText="1"/>
    </xf>
    <xf numFmtId="0" fontId="2" fillId="17" borderId="2" xfId="0" applyFont="1" applyFill="1" applyBorder="1" applyAlignment="1" applyProtection="1">
      <alignment horizontal="justify" vertical="center" wrapText="1"/>
    </xf>
    <xf numFmtId="0" fontId="2" fillId="17" borderId="33" xfId="0" applyFont="1" applyFill="1" applyBorder="1" applyAlignment="1" applyProtection="1">
      <alignment horizontal="justify" vertical="center" wrapText="1"/>
    </xf>
    <xf numFmtId="0" fontId="25" fillId="17" borderId="39" xfId="0" applyFont="1" applyFill="1" applyBorder="1" applyAlignment="1" applyProtection="1">
      <alignment horizontal="left" vertical="center" wrapText="1"/>
      <protection locked="0"/>
    </xf>
    <xf numFmtId="0" fontId="25" fillId="17" borderId="2" xfId="0" applyFont="1" applyFill="1" applyBorder="1" applyAlignment="1" applyProtection="1">
      <alignment horizontal="left" vertical="center" wrapText="1"/>
      <protection locked="0"/>
    </xf>
    <xf numFmtId="0" fontId="25" fillId="17" borderId="3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justify" vertical="top" wrapText="1"/>
    </xf>
    <xf numFmtId="0" fontId="2" fillId="18" borderId="0" xfId="0" applyFont="1" applyFill="1" applyBorder="1" applyAlignment="1" applyProtection="1">
      <alignment horizontal="justify" vertical="top" wrapText="1"/>
    </xf>
    <xf numFmtId="0" fontId="2" fillId="0" borderId="4" xfId="0" applyFont="1" applyFill="1" applyBorder="1" applyAlignment="1" applyProtection="1">
      <alignment horizontal="justify" vertical="top" wrapText="1"/>
    </xf>
    <xf numFmtId="0" fontId="2" fillId="0" borderId="5" xfId="0" applyFont="1" applyFill="1" applyBorder="1" applyAlignment="1" applyProtection="1">
      <alignment horizontal="justify" vertical="top" wrapText="1"/>
    </xf>
    <xf numFmtId="167" fontId="24" fillId="0" borderId="7" xfId="0" applyNumberFormat="1" applyFont="1" applyFill="1" applyBorder="1" applyAlignment="1" applyProtection="1">
      <alignment horizontal="left" vertical="center" wrapText="1"/>
      <protection locked="0"/>
    </xf>
    <xf numFmtId="167" fontId="24" fillId="0" borderId="8" xfId="0" applyNumberFormat="1" applyFont="1" applyFill="1" applyBorder="1" applyAlignment="1" applyProtection="1">
      <alignment horizontal="left" vertical="center" wrapText="1"/>
      <protection locked="0"/>
    </xf>
    <xf numFmtId="167" fontId="24" fillId="0" borderId="18" xfId="0" applyNumberFormat="1" applyFont="1" applyFill="1" applyBorder="1" applyAlignment="1" applyProtection="1">
      <alignment horizontal="left" vertical="center" wrapText="1"/>
      <protection locked="0"/>
    </xf>
    <xf numFmtId="0" fontId="2" fillId="17" borderId="10" xfId="0" applyFont="1" applyFill="1" applyBorder="1" applyAlignment="1" applyProtection="1">
      <alignment horizontal="left" vertical="center" wrapText="1"/>
    </xf>
    <xf numFmtId="0" fontId="2" fillId="17" borderId="3" xfId="0" applyFont="1" applyFill="1" applyBorder="1" applyAlignment="1" applyProtection="1">
      <alignment horizontal="left" vertical="center" wrapText="1"/>
    </xf>
    <xf numFmtId="0" fontId="2" fillId="0" borderId="15" xfId="0" applyFont="1" applyFill="1" applyBorder="1" applyAlignment="1" applyProtection="1">
      <alignment horizontal="justify" vertical="top" wrapText="1"/>
    </xf>
    <xf numFmtId="0" fontId="2" fillId="0" borderId="16" xfId="0" applyFont="1" applyFill="1" applyBorder="1" applyAlignment="1" applyProtection="1">
      <alignment horizontal="justify" vertical="top" wrapText="1"/>
    </xf>
    <xf numFmtId="167" fontId="24" fillId="0" borderId="40" xfId="0" applyNumberFormat="1" applyFont="1" applyFill="1" applyBorder="1" applyAlignment="1" applyProtection="1">
      <alignment horizontal="left" vertical="center" wrapText="1"/>
      <protection locked="0"/>
    </xf>
    <xf numFmtId="167" fontId="24" fillId="0" borderId="20" xfId="0" applyNumberFormat="1" applyFont="1" applyFill="1" applyBorder="1" applyAlignment="1" applyProtection="1">
      <alignment horizontal="left" vertical="center" wrapText="1"/>
      <protection locked="0"/>
    </xf>
    <xf numFmtId="167" fontId="24" fillId="0" borderId="30" xfId="0" applyNumberFormat="1" applyFont="1" applyFill="1" applyBorder="1" applyAlignment="1" applyProtection="1">
      <alignment horizontal="left" vertical="center" wrapText="1"/>
      <protection locked="0"/>
    </xf>
    <xf numFmtId="0" fontId="2" fillId="17" borderId="4" xfId="0" applyFont="1" applyFill="1" applyBorder="1" applyAlignment="1" applyProtection="1">
      <alignment horizontal="left" vertical="center" wrapText="1"/>
    </xf>
    <xf numFmtId="0" fontId="2" fillId="17" borderId="9"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xf>
    <xf numFmtId="0" fontId="2" fillId="0" borderId="2" xfId="0" applyFont="1" applyFill="1" applyBorder="1" applyAlignment="1" applyProtection="1">
      <alignment horizontal="justify" vertical="center" wrapText="1"/>
    </xf>
    <xf numFmtId="0" fontId="41" fillId="0" borderId="0" xfId="0" applyFont="1" applyFill="1" applyBorder="1" applyAlignment="1" applyProtection="1">
      <alignment horizontal="center" vertical="top" wrapText="1"/>
    </xf>
    <xf numFmtId="0" fontId="2" fillId="0" borderId="35" xfId="0" applyFont="1" applyFill="1" applyBorder="1" applyAlignment="1" applyProtection="1">
      <alignment horizontal="justify" vertical="center" wrapText="1"/>
    </xf>
    <xf numFmtId="0" fontId="2" fillId="0" borderId="36" xfId="0" applyFont="1" applyFill="1" applyBorder="1" applyAlignment="1" applyProtection="1">
      <alignment horizontal="justify" vertical="center" wrapText="1"/>
    </xf>
    <xf numFmtId="0" fontId="2" fillId="0" borderId="0" xfId="0" applyFont="1" applyFill="1" applyBorder="1" applyAlignment="1" applyProtection="1">
      <alignment horizontal="right" vertical="center" wrapText="1"/>
    </xf>
    <xf numFmtId="0" fontId="2" fillId="17" borderId="15" xfId="0" applyFont="1" applyFill="1" applyBorder="1" applyAlignment="1" applyProtection="1">
      <alignment horizontal="left" vertical="center" wrapText="1"/>
    </xf>
    <xf numFmtId="0" fontId="2" fillId="17" borderId="17" xfId="0" applyFont="1" applyFill="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18" borderId="13" xfId="0" applyFont="1" applyFill="1" applyBorder="1" applyAlignment="1" applyProtection="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3" fontId="48" fillId="11" borderId="7" xfId="0" applyNumberFormat="1" applyFont="1" applyFill="1" applyBorder="1" applyAlignment="1">
      <alignment horizontal="center"/>
    </xf>
    <xf numFmtId="3" fontId="48" fillId="11" borderId="6" xfId="0" applyNumberFormat="1" applyFont="1" applyFill="1" applyBorder="1" applyAlignment="1">
      <alignment horizontal="center"/>
    </xf>
    <xf numFmtId="0" fontId="4" fillId="0" borderId="0" xfId="0" applyFont="1" applyAlignment="1">
      <alignment horizontal="center"/>
    </xf>
    <xf numFmtId="3" fontId="48" fillId="20" borderId="7" xfId="0" applyNumberFormat="1" applyFont="1" applyFill="1" applyBorder="1" applyAlignment="1">
      <alignment horizontal="center"/>
    </xf>
    <xf numFmtId="3" fontId="48" fillId="20" borderId="6" xfId="0" applyNumberFormat="1" applyFont="1" applyFill="1" applyBorder="1" applyAlignment="1">
      <alignment horizontal="center"/>
    </xf>
    <xf numFmtId="3" fontId="48" fillId="15" borderId="7" xfId="0" applyNumberFormat="1" applyFont="1" applyFill="1" applyBorder="1" applyAlignment="1">
      <alignment horizontal="center"/>
    </xf>
    <xf numFmtId="3" fontId="48" fillId="15" borderId="6" xfId="0" applyNumberFormat="1" applyFont="1" applyFill="1" applyBorder="1" applyAlignment="1">
      <alignment horizontal="center"/>
    </xf>
    <xf numFmtId="3" fontId="4" fillId="15" borderId="7" xfId="0" applyNumberFormat="1" applyFont="1" applyFill="1" applyBorder="1" applyAlignment="1">
      <alignment horizontal="center"/>
    </xf>
    <xf numFmtId="0" fontId="4" fillId="15" borderId="6" xfId="0" applyFont="1" applyFill="1" applyBorder="1" applyAlignment="1">
      <alignment horizontal="center"/>
    </xf>
    <xf numFmtId="3" fontId="48" fillId="19" borderId="7" xfId="0" applyNumberFormat="1" applyFont="1" applyFill="1" applyBorder="1" applyAlignment="1">
      <alignment horizontal="center"/>
    </xf>
    <xf numFmtId="3" fontId="48" fillId="19" borderId="6" xfId="0" applyNumberFormat="1" applyFont="1" applyFill="1" applyBorder="1" applyAlignment="1">
      <alignment horizontal="center"/>
    </xf>
    <xf numFmtId="3" fontId="4" fillId="19" borderId="7" xfId="0" applyNumberFormat="1" applyFont="1" applyFill="1" applyBorder="1" applyAlignment="1">
      <alignment horizontal="center"/>
    </xf>
    <xf numFmtId="0" fontId="4" fillId="19" borderId="6" xfId="0" applyFont="1" applyFill="1" applyBorder="1" applyAlignment="1">
      <alignment horizontal="center"/>
    </xf>
    <xf numFmtId="3" fontId="48" fillId="19" borderId="48" xfId="0" applyNumberFormat="1" applyFont="1" applyFill="1" applyBorder="1" applyAlignment="1">
      <alignment horizontal="center"/>
    </xf>
    <xf numFmtId="0" fontId="48" fillId="19" borderId="41" xfId="0" applyFont="1" applyFill="1" applyBorder="1" applyAlignment="1">
      <alignment horizontal="center"/>
    </xf>
    <xf numFmtId="3" fontId="48" fillId="21" borderId="7" xfId="0" applyNumberFormat="1" applyFont="1" applyFill="1" applyBorder="1" applyAlignment="1">
      <alignment horizontal="center"/>
    </xf>
    <xf numFmtId="3" fontId="48" fillId="21" borderId="6" xfId="0" applyNumberFormat="1" applyFont="1" applyFill="1" applyBorder="1" applyAlignment="1">
      <alignment horizontal="center"/>
    </xf>
    <xf numFmtId="3" fontId="48" fillId="21" borderId="48" xfId="0" applyNumberFormat="1" applyFont="1" applyFill="1" applyBorder="1" applyAlignment="1">
      <alignment horizontal="center"/>
    </xf>
    <xf numFmtId="0" fontId="48" fillId="21" borderId="41" xfId="0" applyFont="1" applyFill="1" applyBorder="1" applyAlignment="1">
      <alignment horizontal="center"/>
    </xf>
    <xf numFmtId="3" fontId="4" fillId="21" borderId="7" xfId="0" applyNumberFormat="1" applyFont="1" applyFill="1" applyBorder="1" applyAlignment="1">
      <alignment horizontal="center"/>
    </xf>
    <xf numFmtId="0" fontId="4" fillId="21" borderId="6" xfId="0" applyFont="1" applyFill="1" applyBorder="1" applyAlignment="1">
      <alignment horizontal="center"/>
    </xf>
    <xf numFmtId="3" fontId="48" fillId="23" borderId="7" xfId="0" applyNumberFormat="1" applyFont="1" applyFill="1" applyBorder="1" applyAlignment="1">
      <alignment horizontal="center"/>
    </xf>
    <xf numFmtId="3" fontId="48" fillId="23" borderId="6" xfId="0" applyNumberFormat="1" applyFont="1" applyFill="1" applyBorder="1" applyAlignment="1">
      <alignment horizontal="center"/>
    </xf>
    <xf numFmtId="0" fontId="4" fillId="0" borderId="36" xfId="0" applyFont="1" applyBorder="1" applyAlignment="1">
      <alignment horizontal="center" wrapText="1"/>
    </xf>
    <xf numFmtId="0" fontId="0" fillId="0" borderId="36" xfId="0" applyBorder="1" applyAlignment="1">
      <alignment horizontal="left" wrapText="1"/>
    </xf>
    <xf numFmtId="0" fontId="0" fillId="0" borderId="0" xfId="0" applyBorder="1" applyAlignment="1">
      <alignment horizontal="center" wrapText="1"/>
    </xf>
    <xf numFmtId="0" fontId="0" fillId="21" borderId="36" xfId="0" applyFill="1" applyBorder="1" applyAlignment="1">
      <alignment horizontal="left" wrapText="1"/>
    </xf>
    <xf numFmtId="0" fontId="0" fillId="0" borderId="8" xfId="0" applyBorder="1" applyAlignment="1">
      <alignment horizontal="left" wrapText="1"/>
    </xf>
    <xf numFmtId="0" fontId="0" fillId="0" borderId="36" xfId="0" applyBorder="1" applyAlignment="1">
      <alignment horizontal="center" wrapText="1"/>
    </xf>
    <xf numFmtId="3" fontId="35" fillId="0" borderId="0" xfId="0" applyNumberFormat="1" applyFont="1" applyBorder="1" applyAlignment="1">
      <alignment horizontal="justify" vertical="center"/>
    </xf>
    <xf numFmtId="14" fontId="35" fillId="0" borderId="7" xfId="0" applyNumberFormat="1" applyFont="1" applyBorder="1" applyAlignment="1">
      <alignment horizontal="center" vertical="center"/>
    </xf>
    <xf numFmtId="14" fontId="35" fillId="0" borderId="6" xfId="0" applyNumberFormat="1" applyFont="1" applyBorder="1" applyAlignment="1">
      <alignment horizontal="center" vertical="center"/>
    </xf>
    <xf numFmtId="0" fontId="36" fillId="0" borderId="0" xfId="0" applyFont="1" applyAlignment="1">
      <alignment horizontal="center" vertical="center"/>
    </xf>
    <xf numFmtId="14" fontId="35" fillId="0" borderId="5" xfId="0" applyNumberFormat="1" applyFont="1" applyBorder="1" applyAlignment="1">
      <alignment horizontal="center" vertical="center"/>
    </xf>
    <xf numFmtId="0" fontId="0" fillId="0" borderId="0" xfId="0" applyBorder="1" applyAlignment="1">
      <alignment horizontal="left" wrapText="1"/>
    </xf>
    <xf numFmtId="0" fontId="36" fillId="0" borderId="0" xfId="0" applyFont="1" applyBorder="1" applyAlignment="1">
      <alignment horizontal="justify" vertical="center"/>
    </xf>
    <xf numFmtId="0" fontId="26" fillId="2" borderId="5" xfId="0" applyFont="1" applyFill="1" applyBorder="1" applyAlignment="1">
      <alignment horizontal="center" vertical="center"/>
    </xf>
    <xf numFmtId="0" fontId="26" fillId="2" borderId="34"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29" xfId="0" applyFont="1" applyFill="1" applyBorder="1" applyAlignment="1">
      <alignment horizontal="center" vertical="center"/>
    </xf>
    <xf numFmtId="0" fontId="33" fillId="2" borderId="5" xfId="0" applyFont="1" applyFill="1" applyBorder="1" applyAlignment="1">
      <alignment horizontal="center" vertical="center" wrapText="1"/>
    </xf>
    <xf numFmtId="0" fontId="7" fillId="0" borderId="0" xfId="0" applyFont="1" applyBorder="1" applyAlignment="1">
      <alignment horizontal="justify"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6" xfId="0" applyFont="1" applyFill="1" applyBorder="1" applyAlignment="1">
      <alignment horizontal="center" vertical="center"/>
    </xf>
    <xf numFmtId="0" fontId="33" fillId="2" borderId="5" xfId="0" applyFont="1" applyFill="1" applyBorder="1" applyAlignment="1">
      <alignment horizontal="center" vertical="justify" wrapText="1"/>
    </xf>
    <xf numFmtId="0" fontId="33"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36" fillId="2" borderId="5" xfId="0" applyFont="1" applyFill="1" applyBorder="1" applyAlignment="1">
      <alignment horizontal="center" vertical="center"/>
    </xf>
    <xf numFmtId="0" fontId="35" fillId="0" borderId="0" xfId="0" applyFont="1" applyBorder="1" applyAlignment="1">
      <alignment horizontal="justify" vertical="center"/>
    </xf>
    <xf numFmtId="0" fontId="24" fillId="0" borderId="0" xfId="0" applyFont="1" applyBorder="1" applyAlignment="1">
      <alignment horizontal="justify" vertical="center"/>
    </xf>
    <xf numFmtId="0" fontId="35" fillId="0" borderId="0" xfId="0" applyFont="1" applyAlignment="1">
      <alignment horizontal="justify" vertical="center"/>
    </xf>
    <xf numFmtId="0" fontId="9" fillId="0" borderId="2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8" fillId="11" borderId="12"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justify"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2" borderId="23" xfId="0" applyFont="1" applyFill="1" applyBorder="1" applyAlignment="1">
      <alignment horizontal="justify" vertical="center" wrapText="1"/>
    </xf>
    <xf numFmtId="0" fontId="9" fillId="2" borderId="21"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9" xfId="0" applyFont="1" applyBorder="1" applyAlignment="1">
      <alignment horizontal="justify"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0" borderId="1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0" borderId="4" xfId="0" applyFont="1" applyBorder="1" applyAlignment="1">
      <alignment horizontal="justify" vertical="justify" wrapText="1"/>
    </xf>
    <xf numFmtId="0" fontId="9" fillId="0" borderId="5" xfId="0" applyFont="1" applyBorder="1" applyAlignment="1">
      <alignment horizontal="justify" vertical="justify" wrapText="1"/>
    </xf>
    <xf numFmtId="0" fontId="9" fillId="0" borderId="9" xfId="0" applyFont="1" applyBorder="1" applyAlignment="1">
      <alignment horizontal="justify" vertical="justify" wrapText="1"/>
    </xf>
    <xf numFmtId="0" fontId="9" fillId="2" borderId="4"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9" fillId="2" borderId="9" xfId="0" applyFont="1" applyFill="1" applyBorder="1" applyAlignment="1">
      <alignment horizontal="justify" vertical="center" wrapText="1"/>
    </xf>
  </cellXfs>
  <cellStyles count="9">
    <cellStyle name="Hipervínculo" xfId="4" builtinId="8"/>
    <cellStyle name="Millares" xfId="1" builtinId="3"/>
    <cellStyle name="Millares [0]" xfId="5" builtinId="6"/>
    <cellStyle name="Millares [0] 2" xfId="8" xr:uid="{00000000-0005-0000-0000-000003000000}"/>
    <cellStyle name="Millares 2" xfId="7" xr:uid="{00000000-0005-0000-0000-000004000000}"/>
    <cellStyle name="Normal" xfId="0" builtinId="0"/>
    <cellStyle name="Normal 2" xfId="6" xr:uid="{00000000-0005-0000-0000-000006000000}"/>
    <cellStyle name="Normal_Hoja1" xfId="2" xr:uid="{00000000-0005-0000-0000-000007000000}"/>
    <cellStyle name="Porcentaje" xfId="3" builtinId="5"/>
  </cellStyles>
  <dxfs count="95">
    <dxf>
      <font>
        <color rgb="FF9C0006"/>
      </font>
      <fill>
        <patternFill>
          <bgColor rgb="FFFFC7C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67" formatCode="&quot;$&quot;\ #,##0"/>
    </dxf>
    <dxf>
      <numFmt numFmtId="167" formatCode="&quot;$&quot;\ #,##0"/>
    </dxf>
    <dxf>
      <numFmt numFmtId="167" formatCode="&quot;$&quot;\ #,##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67" formatCode="&quot;$&quot;\ #,##0"/>
    </dxf>
    <dxf>
      <numFmt numFmtId="167" formatCode="&quot;$&quot;\ #,##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67" formatCode="&quot;$&quot;\ #,##0"/>
    </dxf>
    <dxf>
      <numFmt numFmtId="167" formatCode="&quot;$&quot;\ #,##0"/>
    </dxf>
    <dxf>
      <numFmt numFmtId="167" formatCode="&quot;$&quot;\ #,##0"/>
    </dxf>
    <dxf>
      <numFmt numFmtId="14" formatCode="0.00%"/>
    </dxf>
    <dxf>
      <numFmt numFmtId="167" formatCode="&quot;$&quot;\ #,##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67" formatCode="&quot;$&quot;\ #,##0"/>
    </dxf>
    <dxf>
      <numFmt numFmtId="167" formatCode="&quot;$&quot;\ #,##0"/>
    </dxf>
    <dxf>
      <numFmt numFmtId="167" formatCode="&quot;$&quot;\ #,##0"/>
    </dxf>
    <dxf>
      <numFmt numFmtId="14" formatCode="0.00%"/>
    </dxf>
    <dxf>
      <numFmt numFmtId="167" formatCode="&quot;$&quot;\ #,##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67" formatCode="&quot;$&quot;\ #,##0"/>
    </dxf>
    <dxf>
      <numFmt numFmtId="167" formatCode="&quot;$&quot;\ #,##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67" formatCode="&quot;$&quot;\ #,##0"/>
    </dxf>
    <dxf>
      <numFmt numFmtId="167" formatCode="&quot;$&quot;\ #,##0"/>
    </dxf>
    <dxf>
      <numFmt numFmtId="167" formatCode="&quot;$&quot;\ #,##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67" formatCode="&quot;$&quot;\ #,##0"/>
    </dxf>
    <dxf>
      <numFmt numFmtId="167" formatCode="&quot;$&quot;\ #,##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67" formatCode="&quot;$&quot;\ #,##0"/>
    </dxf>
    <dxf>
      <numFmt numFmtId="167" formatCode="&quot;$&quot;\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1816100</xdr:colOff>
      <xdr:row>8</xdr:row>
      <xdr:rowOff>114300</xdr:rowOff>
    </xdr:from>
    <xdr:to>
      <xdr:col>7</xdr:col>
      <xdr:colOff>977900</xdr:colOff>
      <xdr:row>9</xdr:row>
      <xdr:rowOff>428812</xdr:rowOff>
    </xdr:to>
    <xdr:sp macro="" textlink="">
      <xdr:nvSpPr>
        <xdr:cNvPr id="2"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2000000}"/>
            </a:ext>
          </a:extLst>
        </xdr:cNvPr>
        <xdr:cNvSpPr/>
      </xdr:nvSpPr>
      <xdr:spPr bwMode="auto">
        <a:xfrm>
          <a:off x="8807450" y="2362200"/>
          <a:ext cx="1019175" cy="292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1612900</xdr:colOff>
      <xdr:row>5</xdr:row>
      <xdr:rowOff>254000</xdr:rowOff>
    </xdr:from>
    <xdr:to>
      <xdr:col>7</xdr:col>
      <xdr:colOff>673100</xdr:colOff>
      <xdr:row>7</xdr:row>
      <xdr:rowOff>127000</xdr:rowOff>
    </xdr:to>
    <xdr:sp macro="" textlink="">
      <xdr:nvSpPr>
        <xdr:cNvPr id="3" name="CommandButton1"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3000000}"/>
            </a:ext>
          </a:extLst>
        </xdr:cNvPr>
        <xdr:cNvSpPr/>
      </xdr:nvSpPr>
      <xdr:spPr bwMode="auto">
        <a:xfrm>
          <a:off x="8604250" y="1473200"/>
          <a:ext cx="917575" cy="3206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1016000</xdr:colOff>
      <xdr:row>8</xdr:row>
      <xdr:rowOff>292100</xdr:rowOff>
    </xdr:from>
    <xdr:to>
      <xdr:col>7</xdr:col>
      <xdr:colOff>177800</xdr:colOff>
      <xdr:row>9</xdr:row>
      <xdr:rowOff>139700</xdr:rowOff>
    </xdr:to>
    <xdr:sp macro="" textlink="">
      <xdr:nvSpPr>
        <xdr:cNvPr id="11274" name="CommandButton1" hidden="1">
          <a:extLst>
            <a:ext uri="{63B3BB69-23CF-44E3-9099-C40C66FF867C}">
              <a14:compatExt xmlns:a14="http://schemas.microsoft.com/office/drawing/2010/main"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1016000</xdr:colOff>
      <xdr:row>8</xdr:row>
      <xdr:rowOff>292100</xdr:rowOff>
    </xdr:from>
    <xdr:to>
      <xdr:col>7</xdr:col>
      <xdr:colOff>177800</xdr:colOff>
      <xdr:row>9</xdr:row>
      <xdr:rowOff>139700</xdr:rowOff>
    </xdr:to>
    <xdr:pic>
      <xdr:nvPicPr>
        <xdr:cNvPr id="4" name="CommandButton1">
          <a:extLst>
            <a:ext uri="{FF2B5EF4-FFF2-40B4-BE49-F238E27FC236}">
              <a16:creationId xmlns:a16="http://schemas.microsoft.com/office/drawing/2014/main" id="{6C4B7A4C-F9BD-9B47-AFBC-85531E1A995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0" y="2501900"/>
          <a:ext cx="1282700" cy="279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eduria2021/Rdc2020/Tablas/COPIARTablaDinamic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bcc41ae39c91bd8d/Escritorio/RENDICION%20DE%20CUENTAS%202021/ejemplo%20tablas%20din&#225;mica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Packages/Microsoft.MicrosoftEdge_8wekyb3d8bbwe/TempState/Downloads/CiudadbolivarTablas%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wnloads/AguasbogotaTab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eeduria2021/Rdc2020/Sector%20Integracion%20Social/SD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mmar/Downloads/CHAPINERO%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isabela.tabaco.ANIMALESBOG/Desktop/ISABELA%20TABACO%20A&#209;O%202021/VEEDURIA%202021/IDPYBA%20120216000078661_000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bcc41ae39c91bd8d/Escritorio/RENDICION%20DE%20CUENTAS%202021/ENTIDADES%20PRIMERA%20CORRECCI&#211;N/SEGUNDAS%20CORRECCIONES/TRANSMILENIO%20correg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sheetName val="INVERSION"/>
      <sheetName val="FUNCIONAMIENTO"/>
      <sheetName val="Instructivo"/>
      <sheetName val="Tipo"/>
      <sheetName val="Eje_Pilar_Prop"/>
      <sheetName val="Ctos suscrito x Trimestre"/>
    </sheetNames>
    <sheetDataSet>
      <sheetData sheetId="0"/>
      <sheetData sheetId="1"/>
      <sheetData sheetId="2"/>
      <sheetData sheetId="3"/>
      <sheetData sheetId="4">
        <row r="2">
          <cell r="B2" t="str">
            <v>Obra pública</v>
          </cell>
          <cell r="C2" t="str">
            <v>Concurso de méritos</v>
          </cell>
          <cell r="D2" t="str">
            <v>Funcionamiento</v>
          </cell>
        </row>
        <row r="3">
          <cell r="B3" t="str">
            <v>Consultoría</v>
          </cell>
          <cell r="C3" t="str">
            <v>Contratación directa</v>
          </cell>
          <cell r="D3" t="str">
            <v>Inversión</v>
          </cell>
        </row>
        <row r="4">
          <cell r="B4" t="str">
            <v>Interventoría</v>
          </cell>
          <cell r="C4" t="str">
            <v>Contratación mínima cuantia</v>
          </cell>
          <cell r="D4" t="str">
            <v>Operación</v>
          </cell>
        </row>
        <row r="5">
          <cell r="B5" t="str">
            <v>Contratos de prestación de servicios</v>
          </cell>
          <cell r="C5" t="str">
            <v>Selección abreviada</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B23" t="str">
            <v>Gestión Pública</v>
          </cell>
          <cell r="C23" t="str">
            <v>Contratos de encargo fiduciario que celebren las entidades territoriales cuando inician el Acuerdo de Reestructuración de Pasivos</v>
          </cell>
        </row>
        <row r="24">
          <cell r="B24" t="str">
            <v>Gobierno</v>
          </cell>
          <cell r="C24" t="str">
            <v>Cuando no exista pluralidad de oferentes en el mercado</v>
          </cell>
        </row>
        <row r="25">
          <cell r="B25" t="str">
            <v>Hacienda</v>
          </cell>
          <cell r="C25" t="str">
            <v>Prestación de servicios profesionales y de apoyo a la gestión, o para la ejecución de trabajos artísticos que sólo puedan encomendarse a determinadas personas naturales;</v>
          </cell>
        </row>
        <row r="26">
          <cell r="B26" t="str">
            <v>Planeación</v>
          </cell>
          <cell r="C26" t="str">
            <v>El arrendamiento o adquisición de inmuebles</v>
          </cell>
        </row>
        <row r="27">
          <cell r="B27" t="str">
            <v>Desarrollo Económico, Industria y Turismo</v>
          </cell>
          <cell r="C27" t="str">
            <v>Contratación de bienes y servicios de la Dirección Nacional de Inteligencia (DNI)</v>
          </cell>
        </row>
        <row r="28">
          <cell r="B28" t="str">
            <v>Educación</v>
          </cell>
        </row>
        <row r="29">
          <cell r="B29" t="str">
            <v>Salud</v>
          </cell>
        </row>
        <row r="30">
          <cell r="B30" t="str">
            <v>Integración Social</v>
          </cell>
          <cell r="C30" t="str">
            <v>Decreto 92 de 2017</v>
          </cell>
        </row>
        <row r="31">
          <cell r="B31" t="str">
            <v>Cultura, Recreación y Deporte</v>
          </cell>
          <cell r="C31" t="str">
            <v>No aplica</v>
          </cell>
        </row>
        <row r="32">
          <cell r="B32" t="str">
            <v>Ambiente</v>
          </cell>
        </row>
        <row r="33">
          <cell r="B33" t="str">
            <v>Movilidad</v>
          </cell>
          <cell r="C33" t="str">
            <v>SECOP I</v>
          </cell>
        </row>
        <row r="34">
          <cell r="B34" t="str">
            <v>Hábitat</v>
          </cell>
          <cell r="C34" t="str">
            <v>SECOP II</v>
          </cell>
        </row>
        <row r="35">
          <cell r="B35" t="str">
            <v>Mujeres</v>
          </cell>
        </row>
        <row r="36">
          <cell r="B36" t="str">
            <v>Seguridad, Convivencia y Justicia</v>
          </cell>
          <cell r="C36" t="str">
            <v>Bogotá Mejor para Todos</v>
          </cell>
        </row>
        <row r="37">
          <cell r="B37" t="str">
            <v>Gestión Juridíca</v>
          </cell>
          <cell r="C37" t="str">
            <v>Un Nuevo Contrato Social y Ambiental para la Bogotá del Siglo XXI</v>
          </cell>
        </row>
      </sheetData>
      <sheetData sheetId="5">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t="str">
            <v>1.</v>
          </cell>
        </row>
        <row r="49">
          <cell r="C49" t="str">
            <v>2.</v>
          </cell>
        </row>
        <row r="50">
          <cell r="C50" t="str">
            <v>3.</v>
          </cell>
        </row>
        <row r="51">
          <cell r="C51" t="str">
            <v>4.</v>
          </cell>
        </row>
        <row r="52">
          <cell r="C52" t="str">
            <v>5.</v>
          </cell>
        </row>
        <row r="53">
          <cell r="C53" t="str">
            <v>6.</v>
          </cell>
        </row>
        <row r="54">
          <cell r="C54" t="str">
            <v>7.</v>
          </cell>
        </row>
        <row r="55">
          <cell r="C55" t="str">
            <v>8.</v>
          </cell>
        </row>
        <row r="56">
          <cell r="C56" t="str">
            <v>9.</v>
          </cell>
        </row>
        <row r="57">
          <cell r="C57" t="str">
            <v>10.</v>
          </cell>
        </row>
        <row r="58">
          <cell r="C58" t="str">
            <v>11.</v>
          </cell>
        </row>
        <row r="59">
          <cell r="C59" t="str">
            <v>12.</v>
          </cell>
        </row>
        <row r="60">
          <cell r="C60" t="str">
            <v>13.</v>
          </cell>
        </row>
        <row r="61">
          <cell r="C61" t="str">
            <v>14.</v>
          </cell>
        </row>
        <row r="62">
          <cell r="C62" t="str">
            <v>15.</v>
          </cell>
        </row>
        <row r="63">
          <cell r="C63" t="str">
            <v>16.</v>
          </cell>
        </row>
        <row r="64">
          <cell r="C64" t="str">
            <v>17.</v>
          </cell>
        </row>
        <row r="65">
          <cell r="C65" t="str">
            <v>18.</v>
          </cell>
        </row>
        <row r="66">
          <cell r="C66" t="str">
            <v>19.</v>
          </cell>
        </row>
        <row r="67">
          <cell r="C67" t="str">
            <v>20.</v>
          </cell>
        </row>
        <row r="68">
          <cell r="C68" t="str">
            <v>21.</v>
          </cell>
        </row>
        <row r="69">
          <cell r="C69" t="str">
            <v>22.</v>
          </cell>
        </row>
        <row r="70">
          <cell r="C70" t="str">
            <v>23.</v>
          </cell>
        </row>
        <row r="71">
          <cell r="C71" t="str">
            <v>24.</v>
          </cell>
        </row>
        <row r="72">
          <cell r="C72" t="str">
            <v>25.</v>
          </cell>
        </row>
        <row r="73">
          <cell r="C73" t="str">
            <v>26.</v>
          </cell>
        </row>
        <row r="74">
          <cell r="C74" t="str">
            <v>27.</v>
          </cell>
        </row>
        <row r="75">
          <cell r="C75" t="str">
            <v>28.</v>
          </cell>
        </row>
        <row r="76">
          <cell r="C76" t="str">
            <v>29.</v>
          </cell>
        </row>
        <row r="77">
          <cell r="C77" t="str">
            <v>30.</v>
          </cell>
        </row>
        <row r="78">
          <cell r="C78" t="str">
            <v>31.</v>
          </cell>
        </row>
        <row r="79">
          <cell r="C79" t="str">
            <v>32.</v>
          </cell>
        </row>
        <row r="80">
          <cell r="C80" t="str">
            <v>33.</v>
          </cell>
        </row>
        <row r="81">
          <cell r="C81" t="str">
            <v>34.</v>
          </cell>
        </row>
        <row r="82">
          <cell r="C82" t="str">
            <v>35.</v>
          </cell>
        </row>
        <row r="83">
          <cell r="C83" t="str">
            <v>36.</v>
          </cell>
        </row>
        <row r="84">
          <cell r="C84" t="str">
            <v>37.</v>
          </cell>
        </row>
        <row r="85">
          <cell r="C85" t="str">
            <v>38.</v>
          </cell>
        </row>
        <row r="86">
          <cell r="C86" t="str">
            <v>39.</v>
          </cell>
        </row>
        <row r="87">
          <cell r="C87" t="str">
            <v>40.</v>
          </cell>
        </row>
        <row r="88">
          <cell r="C88" t="str">
            <v>41.</v>
          </cell>
        </row>
        <row r="89">
          <cell r="C89" t="str">
            <v>42.</v>
          </cell>
        </row>
        <row r="90">
          <cell r="C90" t="str">
            <v>43.</v>
          </cell>
        </row>
        <row r="91">
          <cell r="C91" t="str">
            <v>44.</v>
          </cell>
        </row>
        <row r="92">
          <cell r="C92" t="str">
            <v>45.</v>
          </cell>
        </row>
        <row r="93">
          <cell r="C93" t="str">
            <v>46.</v>
          </cell>
        </row>
        <row r="94">
          <cell r="C94" t="str">
            <v>47.</v>
          </cell>
        </row>
        <row r="95">
          <cell r="C95" t="str">
            <v>48.</v>
          </cell>
        </row>
        <row r="96">
          <cell r="C96" t="str">
            <v>49.</v>
          </cell>
        </row>
        <row r="97">
          <cell r="C97" t="str">
            <v>50.</v>
          </cell>
        </row>
        <row r="98">
          <cell r="C98" t="str">
            <v>51.</v>
          </cell>
        </row>
        <row r="99">
          <cell r="C99" t="str">
            <v>52.</v>
          </cell>
        </row>
        <row r="100">
          <cell r="C100" t="str">
            <v>53.</v>
          </cell>
        </row>
        <row r="101">
          <cell r="C101" t="str">
            <v>54.</v>
          </cell>
        </row>
        <row r="102">
          <cell r="C102" t="str">
            <v>55.</v>
          </cell>
        </row>
        <row r="103">
          <cell r="C103" t="str">
            <v>56.</v>
          </cell>
        </row>
        <row r="104">
          <cell r="C104" t="str">
            <v>57.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INVERSION"/>
      <sheetName val="Hoja1"/>
      <sheetName val="2. PAA"/>
      <sheetName val="3. CONSOLIDADO"/>
      <sheetName val="4. INSTRUCTIVO"/>
      <sheetName val="Proposito_programa"/>
      <sheetName val="Tipo"/>
      <sheetName val="Eje_Pilar_Prop1"/>
      <sheetName val="FUNCIONAMIENTO"/>
    </sheetNames>
    <sheetDataSet>
      <sheetData sheetId="0"/>
      <sheetData sheetId="1"/>
      <sheetData sheetId="2"/>
      <sheetData sheetId="3"/>
      <sheetData sheetId="4"/>
      <sheetData sheetId="5"/>
      <sheetData sheetId="6">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v>46</v>
          </cell>
        </row>
        <row r="49">
          <cell r="C49">
            <v>47</v>
          </cell>
        </row>
        <row r="50">
          <cell r="C50">
            <v>48</v>
          </cell>
        </row>
        <row r="51">
          <cell r="C51">
            <v>49</v>
          </cell>
        </row>
        <row r="52">
          <cell r="C52">
            <v>50</v>
          </cell>
        </row>
        <row r="53">
          <cell r="C53">
            <v>51</v>
          </cell>
        </row>
        <row r="54">
          <cell r="C54">
            <v>52</v>
          </cell>
        </row>
        <row r="55">
          <cell r="C55">
            <v>53</v>
          </cell>
        </row>
        <row r="56">
          <cell r="C56">
            <v>54</v>
          </cell>
        </row>
        <row r="57">
          <cell r="C57">
            <v>55</v>
          </cell>
        </row>
        <row r="58">
          <cell r="C58">
            <v>56</v>
          </cell>
        </row>
        <row r="59">
          <cell r="C59">
            <v>57</v>
          </cell>
        </row>
      </sheetData>
      <sheetData sheetId="7">
        <row r="2">
          <cell r="B2" t="str">
            <v>Obra pública</v>
          </cell>
          <cell r="C2" t="str">
            <v>Concurso de méritos</v>
          </cell>
          <cell r="D2" t="str">
            <v>Funcionamiento</v>
          </cell>
          <cell r="E2" t="str">
            <v>Persona Natural</v>
          </cell>
        </row>
        <row r="3">
          <cell r="B3" t="str">
            <v>Consultoría</v>
          </cell>
          <cell r="C3" t="str">
            <v>Contratación directa</v>
          </cell>
          <cell r="D3" t="str">
            <v>Inversión</v>
          </cell>
          <cell r="E3" t="str">
            <v>Persona Jurídica</v>
          </cell>
        </row>
        <row r="4">
          <cell r="B4" t="str">
            <v>Interventoría</v>
          </cell>
          <cell r="C4" t="str">
            <v>Contratación mínima cuantia</v>
          </cell>
          <cell r="D4" t="str">
            <v>Operación</v>
          </cell>
          <cell r="E4" t="str">
            <v>Unión Temporal</v>
          </cell>
        </row>
        <row r="5">
          <cell r="B5" t="str">
            <v>Contratos de prestación de servicios</v>
          </cell>
          <cell r="C5" t="str">
            <v>Selección abreviada</v>
          </cell>
          <cell r="E5" t="str">
            <v>Consorcio</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B23" t="str">
            <v>Gestión Pública</v>
          </cell>
          <cell r="C23" t="str">
            <v>Contratos de encargo fiduciario que celebren las entidades territoriales cuando inician el Acuerdo de Reestructuración de Pasivos</v>
          </cell>
        </row>
        <row r="24">
          <cell r="B24" t="str">
            <v>Gobierno</v>
          </cell>
          <cell r="C24" t="str">
            <v>Cuando no exista pluralidad de oferentes en el mercado</v>
          </cell>
        </row>
        <row r="25">
          <cell r="B25" t="str">
            <v>Hacienda</v>
          </cell>
          <cell r="C25" t="str">
            <v>Prestación de servicios profesionales y de apoyo a la gestión, o para la ejecución de trabajos artísticos que sólo puedan encomendarse a determinadas personas naturales;</v>
          </cell>
        </row>
        <row r="26">
          <cell r="B26" t="str">
            <v>Planeación</v>
          </cell>
          <cell r="C26" t="str">
            <v>El arrendamiento o adquisición de inmuebles</v>
          </cell>
        </row>
        <row r="27">
          <cell r="B27" t="str">
            <v>Desarrollo Económico, Industria y Turismo</v>
          </cell>
          <cell r="C27" t="str">
            <v>Contratación de bienes y servicios de la Dirección Nacional de Inteligencia (DNI)</v>
          </cell>
        </row>
        <row r="28">
          <cell r="B28" t="str">
            <v>Educación</v>
          </cell>
        </row>
        <row r="29">
          <cell r="B29" t="str">
            <v>Salud</v>
          </cell>
        </row>
        <row r="30">
          <cell r="B30" t="str">
            <v>Integración Social</v>
          </cell>
          <cell r="C30" t="str">
            <v>Decreto 92 de 2017</v>
          </cell>
        </row>
        <row r="31">
          <cell r="B31" t="str">
            <v>Cultura, Recreación y Deporte</v>
          </cell>
          <cell r="C31" t="str">
            <v>No aplica</v>
          </cell>
        </row>
        <row r="32">
          <cell r="B32" t="str">
            <v>Ambiente</v>
          </cell>
        </row>
        <row r="33">
          <cell r="B33" t="str">
            <v>Movilidad</v>
          </cell>
        </row>
        <row r="34">
          <cell r="B34" t="str">
            <v>Hábitat</v>
          </cell>
        </row>
        <row r="35">
          <cell r="B35" t="str">
            <v>Mujeres</v>
          </cell>
        </row>
        <row r="36">
          <cell r="B36" t="str">
            <v>Seguridad, Convivencia y Justicia</v>
          </cell>
        </row>
        <row r="37">
          <cell r="B37" t="str">
            <v>Gestión Juridíca</v>
          </cell>
        </row>
      </sheetData>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8orig"/>
      <sheetName val="Formato a Dici 31 de 2018"/>
      <sheetName val="INVERSION"/>
      <sheetName val="FUNCIONAMIENTO"/>
      <sheetName val="Instructivo"/>
      <sheetName val="Equivalencia BH-BMPT"/>
      <sheetName val="Tipo "/>
      <sheetName val="Ctos suscrito x Trimestre"/>
    </sheetNames>
    <sheetDataSet>
      <sheetData sheetId="0"/>
      <sheetData sheetId="1" refreshError="1"/>
      <sheetData sheetId="2" refreshError="1"/>
      <sheetData sheetId="3" refreshError="1"/>
      <sheetData sheetId="4" refreshError="1"/>
      <sheetData sheetId="5" refreshError="1"/>
      <sheetData sheetId="6">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sheetData>
      <sheetData sheetId="7">
        <row r="3">
          <cell r="L3" t="str">
            <v>Enero-marzo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 "/>
      <sheetName val="FUNCIONAMIENTO "/>
      <sheetName val="Formato a Dici 31 de 2018"/>
      <sheetName val="Instructivo"/>
      <sheetName val="Equivalencia BH-BMPT"/>
      <sheetName val="Tipo "/>
    </sheetNames>
    <sheetDataSet>
      <sheetData sheetId="0" refreshError="1"/>
      <sheetData sheetId="1" refreshError="1"/>
      <sheetData sheetId="2" refreshError="1"/>
      <sheetData sheetId="3" refreshError="1"/>
      <sheetData sheetId="4" refreshError="1"/>
      <sheetData sheetId="5">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orig"/>
      <sheetName val="Formato2020 "/>
      <sheetName val="Instructivo"/>
      <sheetName val="Tipo"/>
      <sheetName val="Eje_Pilar_Prop"/>
      <sheetName val="validación"/>
    </sheetNames>
    <sheetDataSet>
      <sheetData sheetId="0"/>
      <sheetData sheetId="1">
        <row r="14">
          <cell r="I14" t="str">
            <v>Funcionamiento</v>
          </cell>
        </row>
      </sheetData>
      <sheetData sheetId="2"/>
      <sheetData sheetId="3">
        <row r="2">
          <cell r="D2" t="str">
            <v>Funcionamiento</v>
          </cell>
        </row>
        <row r="3">
          <cell r="D3" t="str">
            <v>Inversión</v>
          </cell>
        </row>
        <row r="4">
          <cell r="D4" t="str">
            <v>Operación</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
      <sheetName val="PREDIS"/>
      <sheetName val="Instructivo"/>
      <sheetName val="Tipo"/>
      <sheetName val="Eje_Pilar_Prop"/>
    </sheetNames>
    <sheetDataSet>
      <sheetData sheetId="0"/>
      <sheetData sheetId="1"/>
      <sheetData sheetId="2"/>
      <sheetData sheetId="3">
        <row r="2">
          <cell r="C2" t="str">
            <v>Concurso de méritos</v>
          </cell>
          <cell r="D2" t="str">
            <v>Funcionamiento</v>
          </cell>
        </row>
        <row r="3">
          <cell r="C3" t="str">
            <v>Contratación directa</v>
          </cell>
          <cell r="D3" t="str">
            <v>Inversión</v>
          </cell>
        </row>
        <row r="4">
          <cell r="C4" t="str">
            <v>Contratación mínima cuantia</v>
          </cell>
          <cell r="D4" t="str">
            <v>Operación</v>
          </cell>
        </row>
        <row r="5">
          <cell r="C5" t="str">
            <v>Selección abreviada</v>
          </cell>
        </row>
        <row r="6">
          <cell r="C6" t="str">
            <v>Licitación pública</v>
          </cell>
        </row>
        <row r="7">
          <cell r="C7" t="str">
            <v>Régimen privado</v>
          </cell>
        </row>
        <row r="8">
          <cell r="C8" t="str">
            <v>Régimen especial</v>
          </cell>
        </row>
        <row r="33">
          <cell r="C33" t="str">
            <v>SECOP I</v>
          </cell>
        </row>
        <row r="34">
          <cell r="C34" t="str">
            <v>SECOP II</v>
          </cell>
        </row>
        <row r="36">
          <cell r="C36" t="str">
            <v>Bogotá Mejor para Todos</v>
          </cell>
        </row>
        <row r="37">
          <cell r="C37" t="str">
            <v>Un Nuevo Contrato Social y Ambiental para la Bogotá del Siglo XXI</v>
          </cell>
        </row>
      </sheetData>
      <sheetData sheetId="4">
        <row r="2">
          <cell r="C2" t="str">
            <v>No. Programa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2. INFORMACION II CUATRIMESTRE"/>
      <sheetName val="3. PAA"/>
      <sheetName val="4. CONSOLIDADO"/>
      <sheetName val="5. INSTRUCTIVO"/>
      <sheetName val="Tipo"/>
      <sheetName val="Eje_Pilar_Prop"/>
    </sheetNames>
    <sheetDataSet>
      <sheetData sheetId="0"/>
      <sheetData sheetId="1"/>
      <sheetData sheetId="2"/>
      <sheetData sheetId="3"/>
      <sheetData sheetId="4"/>
      <sheetData sheetId="5">
        <row r="2">
          <cell r="B2" t="str">
            <v>Obra pública</v>
          </cell>
        </row>
        <row r="36">
          <cell r="C36" t="str">
            <v>Bogotá Mejor para Todos</v>
          </cell>
        </row>
        <row r="37">
          <cell r="C37" t="str">
            <v>Un Nuevo Contrato Social y Ambiental para la Bogotá del Siglo XXI</v>
          </cell>
        </row>
      </sheetData>
      <sheetData sheetId="6">
        <row r="3">
          <cell r="C3">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5"/>
      <sheetName val="Hoja2"/>
      <sheetName val="INVERSION"/>
      <sheetName val="FUNCIONAMIENTO"/>
      <sheetName val="1. INFORMACION ACUMULADA"/>
      <sheetName val="Hoja1"/>
      <sheetName val="2. PAA"/>
      <sheetName val="3. CONSOLIDADO"/>
      <sheetName val="4. INSTRUCTIVO"/>
      <sheetName val="Proposito_programa"/>
      <sheetName val="Tipo"/>
      <sheetName val="Eje_Pilar_Prop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herynne" refreshedDate="44620.790574421299" createdVersion="7" refreshedVersion="7" minRefreshableVersion="3" recordCount="376" xr:uid="{00000000-000A-0000-FFFF-FFFF00000000}">
  <cacheSource type="worksheet">
    <worksheetSource ref="A13:AQ389" sheet="1. INFORMACION ACUMULADA"/>
  </cacheSource>
  <cacheFields count="43">
    <cacheField name="Cuenta contratos" numFmtId="0">
      <sharedItems containsString="0" containsBlank="1" containsNumber="1" containsInteger="1" minValue="0" maxValue="1"/>
    </cacheField>
    <cacheField name="Número Contrato" numFmtId="0">
      <sharedItems containsString="0" containsBlank="1" containsNumber="1" containsInteger="1" minValue="1" maxValue="83980"/>
    </cacheField>
    <cacheField name="Año" numFmtId="0">
      <sharedItems containsSemiMixedTypes="0" containsString="0" containsNumber="1" containsInteger="1" minValue="2018" maxValue="2021" count="4">
        <n v="2021"/>
        <n v="2019"/>
        <n v="2020"/>
        <n v="2018"/>
      </sharedItems>
    </cacheField>
    <cacheField name="Número de proceso contractual _x000a_SECOP" numFmtId="0">
      <sharedItems containsBlank="1" containsMixedTypes="1" containsNumber="1" containsInteger="1" minValue="31487" maxValue="31487"/>
    </cacheField>
    <cacheField name="Link proceso SECOP" numFmtId="0">
      <sharedItems containsBlank="1" longText="1"/>
    </cacheField>
    <cacheField name="Tipo de contrato " numFmtId="0">
      <sharedItems count="11">
        <s v="Contratos de prestación de servicios profesionales y de apoyo a la gestión"/>
        <s v="Contratos de prestación de servicios"/>
        <s v="Contratos interadministrativos"/>
        <s v="Compraventa de bienes muebles"/>
        <s v="Suministro"/>
        <s v="Otros gastos"/>
        <s v="Interventoría"/>
        <s v="Convenios de cooperacion"/>
        <s v="Seguros"/>
        <s v="Arrendamiento de bienes inmuebles"/>
        <s v="Obra pública"/>
      </sharedItems>
    </cacheField>
    <cacheField name="Modalidad de Selección" numFmtId="0">
      <sharedItems count="7">
        <s v="Contratación directa"/>
        <s v="Contratación mínima cuantia"/>
        <s v="Selección abreviada"/>
        <s v="Otros gastos"/>
        <s v="Concurso de méritos"/>
        <s v="Régimen especial"/>
        <s v="Licitación pública"/>
      </sharedItems>
    </cacheField>
    <cacheField name="Procedimiento o causal" numFmtId="0">
      <sharedItems/>
    </cacheField>
    <cacheField name="Objeto" numFmtId="0">
      <sharedItems longText="1"/>
    </cacheField>
    <cacheField name="Afectación" numFmtId="0">
      <sharedItems count="2">
        <s v="Inversión"/>
        <s v="Funcionamiento"/>
      </sharedItems>
    </cacheField>
    <cacheField name="Plan de Desarrollo Distrital" numFmtId="0">
      <sharedItems/>
    </cacheField>
    <cacheField name="Número Programa" numFmtId="0">
      <sharedItems containsMixedTypes="1" containsNumber="1" containsInteger="1" minValue="1" maxValue="57"/>
    </cacheField>
    <cacheField name="Equivalencia número de programa" numFmtId="0">
      <sharedItems containsBlank="1" count="24">
        <s v="Gestión pública local"/>
        <s v="Cultura ciudadana para la confianza, la convivencia y la participación desde la vida cotidiana"/>
        <s v="Subsidios y transferencias para la equidad"/>
        <s v="Eficiencia en la atención de emergencias"/>
        <s v="Movilidad segura, sostenible y accesible"/>
        <s v=" "/>
        <s v="Cambio cultural para la gestión de la crisis climática"/>
        <s v="Bogotá protectora de los animales"/>
        <s v="Fortalecimiento de cultura ciudadana y su institucionalidad"/>
        <s v="Bogotá región emprendedora e innovadora"/>
        <s v="Sistema Distrital de Cuidado"/>
        <s v="Bogotá protectora de sus recursos naturales"/>
        <s v="Más árboles y más y mejor espacio público"/>
        <s v="Ecoeficiencia, reciclaje, manejo de residuos e inclusión de la población recicladora"/>
        <s v="Plataforma institucional para la seguridad y justicia"/>
        <s v="Jóvenes con capacidades: Proyecto de vida para la ciudadanía, la innovación y el trabajo del siglo XXI"/>
        <s v="Creación y vida cotidiana: Apropiación ciudadana del arte, la cultura y el patrimonio, para la democracia cultural"/>
        <s v="Formación integral: más y mejor tiempo en los colegios"/>
        <s v="Más mujeres viven una vida libre de violencias, se sienten seguras y acceden con confianza al sistema de justicia"/>
        <s v="Bogotá territorio de paz y atención integral a las víctimas del conflicto armado"/>
        <s v="Espacio público más seguro y construido colectivamente"/>
        <s v="Bogotá, referente en cultura, deporte, recreación y actividad física, con parques para el desarrollo y la salud"/>
        <s v="Prevención y atención de maternidad temprana"/>
        <m/>
      </sharedItems>
    </cacheField>
    <cacheField name="Propósito" numFmtId="0">
      <sharedItems containsBlank="1" count="7">
        <s v="Propósito 5: Construir Bogotá - Región con gobierno abierto, transparente y ciudadanía consciente"/>
        <s v="Propósito 3: Inspirar confianza y legitimidad para vivir sin miedo y ser epicentro de cultura ciudadana, paz y reconciliación"/>
        <s v="Propósito 1: Hacer un nuevo contrato social para incrementar la inclusión social, productiva y política"/>
        <s v="Propósito 2 : Cambiar Nuestros Hábitos de Vida para Reverdecer a Bogotá y Adaptarnos y Mitigar la Crisis Climática"/>
        <s v="Propósito 4: Hacer de Bogotá Región un modelo de movilidad multimodal, incluyente y sostenible"/>
        <s v=" "/>
        <m/>
      </sharedItems>
    </cacheField>
    <cacheField name="Número Proyecto" numFmtId="0">
      <sharedItems containsBlank="1"/>
    </cacheField>
    <cacheField name="Número de proponentes" numFmtId="1">
      <sharedItems containsString="0" containsBlank="1" containsNumber="1" containsInteger="1" minValue="1" maxValue="20"/>
    </cacheField>
    <cacheField name="Número  de Identificación del contratista_x000a_(Cédula o NIT sin puntos, comas ni caracteres especiales y sin digito de verificación)" numFmtId="0">
      <sharedItems containsBlank="1" containsMixedTypes="1" containsNumber="1" containsInteger="1" minValue="334775" maxValue="1140826131"/>
    </cacheField>
    <cacheField name="Nombre del contratista_x000a_  (según el caso: nombres y apellidos o Razón social y Tipo societario)" numFmtId="0">
      <sharedItems longText="1"/>
    </cacheField>
    <cacheField name="Naturaleza Jurídica" numFmtId="1">
      <sharedItems containsBlank="1"/>
    </cacheField>
    <cacheField name="Número  de Identificación del integrante del Consorcio o U.T._x000a_(Cédula o NIT sin puntos, comas ni caracteres especiales y sin digito de verificación)" numFmtId="1">
      <sharedItems containsString="0" containsBlank="1" containsNumber="1" containsInteger="1" minValue="830035246" maxValue="9014891631"/>
    </cacheField>
    <cacheField name="Nombre del Integrante del Consorcio o U.T. y Tipo societario_x000a_ (Según el caso: nombres y apellidos o razón social y tipo societario)" numFmtId="49">
      <sharedItems containsBlank="1"/>
    </cacheField>
    <cacheField name="% Participación (indicar solo el numero del porcentaje, sin caracteres especiales)" numFmtId="9">
      <sharedItems containsString="0" containsBlank="1" containsNumber="1" minValue="0.2" maxValue="0.8"/>
    </cacheField>
    <cacheField name="Valor Inicial del contrato" numFmtId="3">
      <sharedItems containsString="0" containsBlank="1" containsNumber="1" containsInteger="1" minValue="0" maxValue="10050000000"/>
    </cacheField>
    <cacheField name="Valor total reducciones _x000a_(En valor negativo)" numFmtId="3">
      <sharedItems containsString="0" containsBlank="1" containsNumber="1" containsInteger="1" minValue="-31390000" maxValue="-30983333"/>
    </cacheField>
    <cacheField name="Número de adiciones" numFmtId="1">
      <sharedItems containsString="0" containsBlank="1" containsNumber="1" containsInteger="1" minValue="1" maxValue="2"/>
    </cacheField>
    <cacheField name="Valor total de adiciones " numFmtId="0">
      <sharedItems containsString="0" containsBlank="1" containsNumber="1" containsInteger="1" minValue="816667" maxValue="2759113000"/>
    </cacheField>
    <cacheField name="Valor Final " numFmtId="3">
      <sharedItems containsSemiMixedTypes="0" containsString="0" containsNumber="1" containsInteger="1" minValue="0" maxValue="10050000000"/>
    </cacheField>
    <cacheField name="Giros (Valor en pesos)" numFmtId="0">
      <sharedItems containsMixedTypes="1" containsNumber="1" containsInteger="1" minValue="0" maxValue="9967472970"/>
    </cacheField>
    <cacheField name="Fecha de suscripción (DD/MM/AAAA)" numFmtId="14">
      <sharedItems containsNonDate="0" containsDate="1" containsString="0" containsBlank="1" minDate="2021-01-01T00:00:00" maxDate="2021-12-31T00:00:00" count="126">
        <d v="2021-02-15T00:00:00"/>
        <d v="2021-09-20T00:00:00"/>
        <d v="2021-02-18T00:00:00"/>
        <d v="2021-01-29T00:00:00"/>
        <d v="2021-03-16T00:00:00"/>
        <d v="2021-02-09T00:00:00"/>
        <d v="2021-02-25T00:00:00"/>
        <d v="2021-02-03T00:00:00"/>
        <d v="2021-02-12T00:00:00"/>
        <d v="2021-08-12T00:00:00"/>
        <d v="2021-09-23T00:00:00"/>
        <d v="2021-04-06T00:00:00"/>
        <d v="2021-02-26T00:00:00"/>
        <d v="2021-02-11T00:00:00"/>
        <d v="2021-12-17T00:00:00"/>
        <d v="2021-02-01T00:00:00"/>
        <d v="2021-04-07T00:00:00"/>
        <d v="2021-07-13T00:00:00"/>
        <d v="2021-08-04T00:00:00"/>
        <d v="2021-11-04T00:00:00"/>
        <d v="2021-07-31T00:00:00"/>
        <d v="2021-08-30T00:00:00"/>
        <d v="2021-11-12T00:00:00"/>
        <d v="2021-09-10T00:00:00"/>
        <d v="2021-03-30T00:00:00"/>
        <d v="2021-08-10T00:00:00"/>
        <d v="2021-07-16T00:00:00"/>
        <d v="2021-09-16T00:00:00"/>
        <d v="2021-08-27T00:00:00"/>
        <d v="2021-09-29T00:00:00"/>
        <d v="2021-05-24T00:00:00"/>
        <d v="2021-01-08T00:00:00"/>
        <d v="2021-12-09T00:00:00"/>
        <d v="2021-06-18T00:00:00"/>
        <d v="2021-06-28T00:00:00"/>
        <d v="2021-06-30T00:00:00"/>
        <d v="2021-10-29T00:00:00"/>
        <d v="2021-08-13T00:00:00"/>
        <d v="2021-02-02T00:00:00"/>
        <d v="2021-01-01T00:00:00"/>
        <d v="2021-02-10T00:00:00"/>
        <d v="2021-02-22T00:00:00"/>
        <d v="2021-12-01T00:00:00"/>
        <d v="2021-03-01T00:00:00"/>
        <d v="2021-12-30T00:00:00"/>
        <d v="2021-07-15T00:00:00"/>
        <d v="2021-12-29T00:00:00"/>
        <d v="2021-07-27T00:00:00"/>
        <d v="2021-08-05T00:00:00"/>
        <d v="2021-01-25T00:00:00"/>
        <d v="2021-05-13T00:00:00"/>
        <d v="2021-08-02T00:00:00"/>
        <d v="2021-07-26T00:00:00"/>
        <d v="2021-06-16T00:00:00"/>
        <d v="2021-08-19T00:00:00"/>
        <d v="2021-08-11T00:00:00"/>
        <d v="2021-02-04T00:00:00"/>
        <d v="2021-03-24T00:00:00"/>
        <d v="2021-01-22T00:00:00"/>
        <d v="2021-03-05T00:00:00"/>
        <d v="2021-06-04T00:00:00"/>
        <d v="2021-03-31T00:00:00"/>
        <d v="2021-02-24T00:00:00"/>
        <d v="2021-02-05T00:00:00"/>
        <d v="2021-03-10T00:00:00"/>
        <d v="2021-03-08T00:00:00"/>
        <d v="2021-02-19T00:00:00"/>
        <d v="2021-07-29T00:00:00"/>
        <d v="2021-10-05T00:00:00"/>
        <d v="2021-08-23T00:00:00"/>
        <d v="2021-03-09T00:00:00"/>
        <d v="2021-04-05T00:00:00"/>
        <d v="2021-10-14T00:00:00"/>
        <d v="2021-11-17T00:00:00"/>
        <d v="2021-11-24T00:00:00"/>
        <d v="2021-09-08T00:00:00"/>
        <d v="2021-08-17T00:00:00"/>
        <d v="2021-02-08T00:00:00"/>
        <d v="2021-07-23T00:00:00"/>
        <d v="2021-02-16T00:00:00"/>
        <d v="2021-12-27T00:00:00"/>
        <d v="2021-09-17T00:00:00"/>
        <d v="2021-01-27T00:00:00"/>
        <d v="2021-03-17T00:00:00"/>
        <d v="2021-02-17T00:00:00"/>
        <d v="2021-07-08T00:00:00"/>
        <d v="2021-05-12T00:00:00"/>
        <d v="2021-08-31T00:00:00"/>
        <d v="2021-08-26T00:00:00"/>
        <d v="2021-01-28T00:00:00"/>
        <d v="2021-09-03T00:00:00"/>
        <d v="2021-05-21T00:00:00"/>
        <d v="2021-11-23T00:00:00"/>
        <d v="2021-06-26T00:00:00"/>
        <d v="2021-06-08T00:00:00"/>
        <d v="2021-10-12T00:00:00"/>
        <d v="2021-12-13T00:00:00"/>
        <d v="2021-09-13T00:00:00"/>
        <d v="2021-03-19T00:00:00"/>
        <d v="2021-03-11T00:00:00"/>
        <d v="2021-09-09T00:00:00"/>
        <d v="2021-05-20T00:00:00"/>
        <d v="2021-12-14T00:00:00"/>
        <d v="2021-12-21T00:00:00"/>
        <d v="2021-10-16T00:00:00"/>
        <d v="2021-06-11T00:00:00"/>
        <d v="2021-03-02T00:00:00"/>
        <d v="2021-04-16T00:00:00"/>
        <d v="2021-02-23T00:00:00"/>
        <d v="2021-09-01T00:00:00"/>
        <d v="2021-12-02T00:00:00"/>
        <d v="2021-12-28T00:00:00"/>
        <d v="2021-07-28T00:00:00"/>
        <d v="2021-04-19T00:00:00"/>
        <d v="2021-09-02T00:00:00"/>
        <d v="2021-04-20T00:00:00"/>
        <d v="2021-03-04T00:00:00"/>
        <d v="2021-08-18T00:00:00"/>
        <d v="2021-03-27T00:00:00"/>
        <d v="2021-09-21T00:00:00"/>
        <d v="2021-07-09T00:00:00"/>
        <d v="2021-07-30T00:00:00"/>
        <d v="2021-06-02T00:00:00"/>
        <d v="2021-05-11T00:00:00"/>
        <d v="2021-05-19T00:00:00"/>
        <m/>
      </sharedItems>
    </cacheField>
    <cacheField name="Fecha de inicio (DD/MM/AAAA)" numFmtId="14">
      <sharedItems containsDate="1" containsBlank="1" containsMixedTypes="1" minDate="2021-01-01T00:00:00" maxDate="2021-12-31T00:00:00"/>
    </cacheField>
    <cacheField name="Fecha de terminación (DD/MM/AAAA)" numFmtId="14">
      <sharedItems containsDate="1" containsBlank="1" containsMixedTypes="1" minDate="2021-04-21T00:00:00" maxDate="2027-07-01T00:00:00"/>
    </cacheField>
    <cacheField name="Plazo en días" numFmtId="0">
      <sharedItems containsString="0" containsBlank="1" containsNumber="1" containsInteger="1" minValue="20" maxValue="2160"/>
    </cacheField>
    <cacheField name="Número de prórrogas" numFmtId="0">
      <sharedItems containsString="0" containsBlank="1" containsNumber="1" containsInteger="1" minValue="1" maxValue="5"/>
    </cacheField>
    <cacheField name="Prorroga en días" numFmtId="1">
      <sharedItems containsString="0" containsBlank="1" containsNumber="1" containsInteger="1" minValue="12" maxValue="660"/>
    </cacheField>
    <cacheField name="Número  de Identificación del cesionario_x000a_(NIT sin digito de verificación)" numFmtId="0">
      <sharedItems containsString="0" containsBlank="1" containsNumber="1" containsInteger="1" minValue="52265349" maxValue="1143326992"/>
    </cacheField>
    <cacheField name="Nombre cesionario" numFmtId="0">
      <sharedItems containsBlank="1"/>
    </cacheField>
    <cacheField name="Fecha cesión_x000a_(DD/MM/AAAA)" numFmtId="14">
      <sharedItems containsDate="1" containsBlank="1" containsMixedTypes="1" minDate="2021-03-01T00:00:00" maxDate="2022-01-06T00:00:00"/>
    </cacheField>
    <cacheField name="Valor cesión" numFmtId="0">
      <sharedItems containsString="0" containsBlank="1" containsNumber="1" containsInteger="1" minValue="2773333" maxValue="52260000"/>
    </cacheField>
    <cacheField name="Celebrado o por iniciar" numFmtId="0">
      <sharedItems containsBlank="1"/>
    </cacheField>
    <cacheField name="En Ejecución" numFmtId="0">
      <sharedItems containsBlank="1"/>
    </cacheField>
    <cacheField name="Terminado" numFmtId="0">
      <sharedItems containsBlank="1"/>
    </cacheField>
    <cacheField name="Liquidado" numFmtId="0">
      <sharedItems containsBlank="1"/>
    </cacheField>
    <cacheField name="% Avance y/o Cumplimiento" numFmtId="9">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6">
  <r>
    <n v="1"/>
    <n v="76"/>
    <x v="0"/>
    <s v="FDLRUU-CD-076-2021"/>
    <s v="https://community.secop.gov.co/Public/Tendering/OpportunityDetail/Index?noticeUID=CO1.NTC.1766282&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52198468"/>
    <s v="ZANDY DANIXA BARRERA RODRIGUEZ"/>
    <s v="Persona Natural"/>
    <m/>
    <m/>
    <m/>
    <n v="52000000"/>
    <m/>
    <n v="1"/>
    <n v="4853333"/>
    <n v="56853333"/>
    <n v="39000000"/>
    <x v="0"/>
    <d v="2021-02-16T00:00:00"/>
    <d v="2022-01-13T00:00:00"/>
    <n v="300"/>
    <n v="1"/>
    <n v="28"/>
    <m/>
    <m/>
    <m/>
    <m/>
    <m/>
    <m/>
    <s v="X"/>
    <m/>
    <n v="0.68597561377799965"/>
  </r>
  <r>
    <n v="1"/>
    <n v="292"/>
    <x v="0"/>
    <s v="FDLRUU-CD-292-2021"/>
    <s v="https://community.secop.gov.co/Public/Tendering/OpportunityDetail/Index?noticeUID=CO1.NTC.2254709&amp;isFromPublicArea=True&amp;isModal=False_x000a_"/>
    <x v="0"/>
    <x v="0"/>
    <s v="Prestación de servicios profesionales y de apoyo a la gestión, o para la ejecución de trabajos artísticos que sólo puedan encomendarse a determinadas personas naturales;"/>
    <s v="APOYAR JURÍDICAMENTE LA EJECUCIÓN DE LAS ACCIONES REQUERIDAS PARA LA DEPURACIÓN DE LAS ACTUACIONES ADMINISTRATIVAS QUE CURSAN EN LA ALCALDÍA LOCAL"/>
    <x v="0"/>
    <s v="Un Nuevo Contrato Social y Ambiental para la Bogotá del Siglo XXI"/>
    <n v="57"/>
    <x v="0"/>
    <x v="0"/>
    <s v="133011605570000001698"/>
    <n v="1"/>
    <n v="79627943"/>
    <s v="YUSED MAURICIO ROJAS "/>
    <s v="Persona Natural"/>
    <m/>
    <m/>
    <m/>
    <n v="15600000"/>
    <m/>
    <m/>
    <m/>
    <n v="15600000"/>
    <n v="0"/>
    <x v="1"/>
    <d v="2021-09-23T00:00:00"/>
    <d v="2021-12-22T00:00:00"/>
    <n v="90"/>
    <m/>
    <m/>
    <m/>
    <m/>
    <m/>
    <m/>
    <m/>
    <m/>
    <s v="X"/>
    <m/>
    <n v="0"/>
  </r>
  <r>
    <n v="1"/>
    <n v="113"/>
    <x v="0"/>
    <s v="FDLRUU-CD-113-2021"/>
    <s v="https://community.secop.gov.co/Public/Tendering/OpportunityDetail/Index?noticeUID=CO1.NTC.1775767&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AL FONDO DE DESARROLLO LOCAL EN EL ANÁLISIS, REVISIÓN, TRÁMITE PARA COBRO PERSUASIVO Y COACTIVO, SOLICITUDES DE ENTES DE CONTROL, CORPORACIONES PÚBLICAS Y LOS CONCEPTOS JURÍDICOS QUE SE LE SOLICITEN"/>
    <x v="0"/>
    <s v="Un Nuevo Contrato Social y Ambiental para la Bogotá del Siglo XXI"/>
    <n v="57"/>
    <x v="0"/>
    <x v="0"/>
    <s v="133011605570000001698"/>
    <n v="1"/>
    <n v="1033773166"/>
    <s v="YURY TATIANA ANGULO PATIÑO"/>
    <s v="Persona Natural"/>
    <m/>
    <m/>
    <m/>
    <n v="57000000"/>
    <m/>
    <m/>
    <m/>
    <n v="57000000"/>
    <n v="53580000"/>
    <x v="2"/>
    <d v="2021-02-19T00:00:00"/>
    <d v="2021-12-18T00:00:00"/>
    <n v="300"/>
    <m/>
    <m/>
    <m/>
    <m/>
    <m/>
    <m/>
    <m/>
    <m/>
    <s v="X"/>
    <m/>
    <n v="0.94"/>
  </r>
  <r>
    <n v="1"/>
    <n v="16"/>
    <x v="0"/>
    <s v="FDLRUU-CD-016-2021"/>
    <s v="https://community.secop.gov.co/Public/Tendering/OpportunityDetail/Index?noticeUID=CO1.NTC.1713505&amp;isFromPublicArea=True&amp;isModal=False_x000a_"/>
    <x v="0"/>
    <x v="0"/>
    <s v="Prestación de servicios profesionales y de apoyo a la gestión, o para la ejecución de trabajos artísticos que sólo puedan encomendarse a determinadas personas naturales;"/>
    <s v="PRESTAR LOS SERVICIOS PROFESIONALES PARA DEPURAR LAS OBLIGACIONES POR PAGAR A CARGO DEL FONDO DE DESARROLLO DE RAFAEL URIBE URIBE"/>
    <x v="0"/>
    <s v="Un Nuevo Contrato Social y Ambiental para la Bogotá del Siglo XXI"/>
    <n v="57"/>
    <x v="0"/>
    <x v="0"/>
    <s v="133011605570000001697"/>
    <n v="1"/>
    <n v="1101177020"/>
    <s v="YIRLY NHAYIA PEÑA QUINTERO"/>
    <s v="Persona Natural"/>
    <m/>
    <m/>
    <m/>
    <n v="52000000"/>
    <m/>
    <n v="1"/>
    <n v="7280000"/>
    <n v="59280000"/>
    <n v="51826667"/>
    <x v="3"/>
    <d v="2021-02-02T00:00:00"/>
    <d v="2022-01-13T00:00:00"/>
    <n v="300"/>
    <n v="1"/>
    <n v="42"/>
    <m/>
    <m/>
    <m/>
    <m/>
    <m/>
    <m/>
    <s v="X"/>
    <m/>
    <n v="0.87426901147098512"/>
  </r>
  <r>
    <n v="1"/>
    <n v="154"/>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32410626"/>
    <s v="YESID ALEJANDRO MORENO MARTINEZ"/>
    <s v="Persona Natural"/>
    <m/>
    <m/>
    <m/>
    <n v="19800000"/>
    <m/>
    <n v="1"/>
    <n v="1906667"/>
    <n v="21706667"/>
    <n v="18553333"/>
    <x v="4"/>
    <d v="2021-03-18T00:00:00"/>
    <d v="2022-01-13T00:00:00"/>
    <n v="270"/>
    <n v="1"/>
    <n v="26"/>
    <m/>
    <m/>
    <m/>
    <m/>
    <m/>
    <m/>
    <s v="X"/>
    <m/>
    <n v="0.85472970124800829"/>
  </r>
  <r>
    <n v="1"/>
    <n v="61"/>
    <x v="0"/>
    <s v="FDLRUU-CD-061-2021"/>
    <s v="https://community.secop.gov.co/Public/Tendering/OpportunityDetail/Index?noticeUID=CO1.NTC.1743765&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
    <x v="0"/>
    <s v="Un Nuevo Contrato Social y Ambiental para la Bogotá del Siglo XXI"/>
    <n v="1"/>
    <x v="2"/>
    <x v="2"/>
    <s v="133011601010000001636"/>
    <n v="1"/>
    <n v="52834869"/>
    <s v="YANILY ANDREA MONTENEGRO TRIVIÑO "/>
    <s v="Persona Natural"/>
    <m/>
    <m/>
    <m/>
    <n v="41600000"/>
    <m/>
    <m/>
    <m/>
    <n v="41600000"/>
    <n v="34840000"/>
    <x v="5"/>
    <d v="2021-02-10T00:00:00"/>
    <d v="2022-01-09T00:00:00"/>
    <n v="240"/>
    <m/>
    <m/>
    <m/>
    <m/>
    <m/>
    <m/>
    <m/>
    <m/>
    <s v="X"/>
    <m/>
    <n v="0.83750000000000002"/>
  </r>
  <r>
    <n v="1"/>
    <n v="148"/>
    <x v="0"/>
    <s v="FDLRUU-CD-148"/>
    <s v="https://community.secop.gov.co/Public/Tendering/OpportunityDetail/Index?noticeUID=CO1.NTC.1796303&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1077859493"/>
    <s v="YANDRY PATRICIA AMAYA CULMA "/>
    <s v="Persona Natural"/>
    <m/>
    <m/>
    <m/>
    <n v="52000000"/>
    <m/>
    <m/>
    <m/>
    <n v="52000000"/>
    <n v="46453333"/>
    <x v="6"/>
    <d v="2021-03-03T00:00:00"/>
    <d v="2022-01-02T00:00:00"/>
    <n v="300"/>
    <m/>
    <m/>
    <m/>
    <m/>
    <m/>
    <m/>
    <m/>
    <m/>
    <s v="X"/>
    <m/>
    <n v="0.89333332692307688"/>
  </r>
  <r>
    <n v="1"/>
    <n v="37"/>
    <x v="0"/>
    <s v="FDLRUU-CD-037-2021"/>
    <s v="https://community.secop.gov.co/Public/Tendering/OpportunityDetail/Index?noticeUID=CO1.NTC.1729760&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AL EQUIPO JURÍDICO DE DEPURACIÓN EN LAS LABORES OPERATIVAS QUE GENERA EL PROCESO DE IMPULSO DE LAS ACTUACIONES ADMINISTRATIVAS EXISTENTES EN LA ALCALDÍA LOCAL DE RAFAEL URIBE URIBE"/>
    <x v="0"/>
    <s v="Un Nuevo Contrato Social y Ambiental para la Bogotá del Siglo XXI"/>
    <n v="57"/>
    <x v="0"/>
    <x v="0"/>
    <s v="133011605570000001698"/>
    <n v="1"/>
    <n v="1030548964"/>
    <s v="XIMENA ALEJANDRA ALARCON LOPEZ "/>
    <s v="Persona Natural"/>
    <m/>
    <m/>
    <m/>
    <n v="17500000"/>
    <m/>
    <m/>
    <m/>
    <n v="17500000"/>
    <n v="17266667"/>
    <x v="7"/>
    <d v="2021-02-05T00:00:00"/>
    <d v="2021-12-04T00:00:00"/>
    <n v="300"/>
    <m/>
    <m/>
    <m/>
    <m/>
    <m/>
    <m/>
    <m/>
    <m/>
    <s v="X"/>
    <m/>
    <n v="0.98666668571428573"/>
  </r>
  <r>
    <n v="1"/>
    <n v="90"/>
    <x v="0"/>
    <s v="FDLRUU-CD-090-2021"/>
    <s v="https://community.secop.gov.co/Public/Tendering/OpportunityDetail/Index?noticeUID=CO1.NTC.1756663&amp;isFromPublicArea=True&amp;isModal=False_x000a_"/>
    <x v="0"/>
    <x v="0"/>
    <s v="Prestación de servicios profesionales y de apoyo a la gestión, o para la ejecución de trabajos artísticos que sólo puedan encomendarse a determinadas personas naturales;"/>
    <s v="APOYAR LAS LABORES COMO NOTIFICADOR PARA LA DISTRIBUCIÓN DE LAS COMUNICACIONES EMITIDAS O RECIBIDAS POR LA ALCALDÍA LOCAL DE RAFAEL URIBE URIBE"/>
    <x v="0"/>
    <s v="Un Nuevo Contrato Social y Ambiental para la Bogotá del Siglo XXI"/>
    <n v="57"/>
    <x v="0"/>
    <x v="0"/>
    <s v="133011605570000001697"/>
    <n v="1"/>
    <n v="79536458"/>
    <s v="WILSON MIGUEL CARRANZA SIERRA"/>
    <s v="Persona Natural"/>
    <m/>
    <m/>
    <m/>
    <n v="17500000"/>
    <m/>
    <n v="1"/>
    <n v="933333"/>
    <n v="18433333"/>
    <n v="15108333"/>
    <x v="8"/>
    <d v="2021-02-15T00:00:00"/>
    <d v="2021-12-30T00:00:00"/>
    <n v="300"/>
    <n v="1"/>
    <n v="16"/>
    <n v="79355789"/>
    <s v="WILLIAM ARISTIZABAL "/>
    <d v="2021-09-28T00:00:00"/>
    <n v="6066667"/>
    <m/>
    <m/>
    <s v="X"/>
    <m/>
    <n v="0.81962024990271698"/>
  </r>
  <r>
    <n v="1"/>
    <n v="266"/>
    <x v="0"/>
    <s v="FDLRUU-CD-266-2021"/>
    <s v="https://community.secop.gov.co/Public/Tendering/OpportunityDetail/Index?noticeUID=CO1.NTC.2164245&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79742551"/>
    <s v="WILSON HERNANDO_x000a_ALFONSO MORENO"/>
    <s v="Persona Natural"/>
    <m/>
    <m/>
    <m/>
    <n v="8100000"/>
    <m/>
    <m/>
    <m/>
    <n v="8100000"/>
    <n v="5400000"/>
    <x v="9"/>
    <d v="2021-09-01T00:00:00"/>
    <d v="2022-01-15T00:00:00"/>
    <n v="135"/>
    <m/>
    <m/>
    <n v="80120580"/>
    <s v="YESID FERNANDO PEDRAZA GONZALEZ"/>
    <d v="2021-09-01T00:00:00"/>
    <n v="8100000"/>
    <m/>
    <m/>
    <s v="X"/>
    <m/>
    <n v="0.66666666666666663"/>
  </r>
  <r>
    <n v="1"/>
    <n v="294"/>
    <x v="0"/>
    <s v="FDLRUU-CD-294-2021"/>
    <s v="https://community.secop.gov.co/Public/Tendering/OpportunityDetail/Index?noticeUID=CO1.NTC.2268074&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1022402850"/>
    <s v="WILMER JAVIER HERNANDEZ LASSO"/>
    <s v="Persona Natural"/>
    <m/>
    <m/>
    <m/>
    <n v="15600000"/>
    <m/>
    <m/>
    <m/>
    <n v="15600000"/>
    <n v="5200000"/>
    <x v="10"/>
    <d v="2021-10-01T00:00:00"/>
    <d v="2021-12-31T00:00:00"/>
    <n v="90"/>
    <m/>
    <m/>
    <m/>
    <m/>
    <m/>
    <m/>
    <m/>
    <m/>
    <s v="X"/>
    <m/>
    <n v="0.33333333333333331"/>
  </r>
  <r>
    <n v="1"/>
    <n v="213"/>
    <x v="0"/>
    <s v="FDLRUU-CD-213-2021"/>
    <s v="https://community.secop.gov.co/Public/Tendering/OpportunityDetail/Index?noticeUID=CO1.NTC.1890582&amp;isFromPublicArea=True&amp;isModal=False_x000a_"/>
    <x v="0"/>
    <x v="0"/>
    <s v="Prestación de servicios profesionales y de apoyo a la gestión, o para la ejecución de trabajos artísticos que sólo puedan encomendarse a determinadas personas naturales;"/>
    <s v="APOYAR JURÍDICAMENTE LA EJECUCIÓN DE LAS ACCIONES REQUERIDAS PARA LA DEPURACIÓN DE LAS ACTUACIONES ADMINISTRATIVAS QUE CURSAN EN LA ALCALDÍA LOCAL”"/>
    <x v="0"/>
    <s v="Un Nuevo Contrato Social y Ambiental para la Bogotá del Siglo XXI"/>
    <n v="57"/>
    <x v="0"/>
    <x v="0"/>
    <s v="133011605570000001698"/>
    <n v="1"/>
    <n v="80030678"/>
    <s v="WILLIAM HOANNY AMADOR RAMOS"/>
    <s v="Persona Natural"/>
    <m/>
    <m/>
    <m/>
    <n v="31200000"/>
    <m/>
    <m/>
    <m/>
    <n v="31200000"/>
    <n v="24613333"/>
    <x v="11"/>
    <d v="2021-04-09T00:00:00"/>
    <d v="2021-10-08T00:00:00"/>
    <n v="180"/>
    <m/>
    <m/>
    <m/>
    <m/>
    <m/>
    <m/>
    <m/>
    <m/>
    <s v="X"/>
    <m/>
    <n v="0.78888887820512821"/>
  </r>
  <r>
    <n v="1"/>
    <n v="156"/>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79640008"/>
    <s v="WILLIAM BOLIVAR MACA "/>
    <s v="Persona Natural"/>
    <m/>
    <m/>
    <m/>
    <n v="19800000"/>
    <m/>
    <n v="1"/>
    <n v="3153333"/>
    <n v="22953333"/>
    <n v="19800000"/>
    <x v="12"/>
    <d v="2021-03-01T00:00:00"/>
    <d v="2022-01-13T00:00:00"/>
    <n v="270"/>
    <n v="1"/>
    <n v="43"/>
    <m/>
    <m/>
    <m/>
    <m/>
    <m/>
    <m/>
    <s v="X"/>
    <m/>
    <n v="0.86261982083386324"/>
  </r>
  <r>
    <n v="1"/>
    <n v="78"/>
    <x v="0"/>
    <s v="FDLRUU-CD-078-2021"/>
    <s v="https://community.secop.gov.co/Public/Tendering/OpportunityDetail/Index?noticeUID=CO1.NTC.1756298&amp;isFromPublicArea=True&amp;isModal=False_x000a_"/>
    <x v="0"/>
    <x v="0"/>
    <s v="Prestación de servicios profesionales y de apoyo a la gestión, o para la ejecución de trabajos artísticos que sólo puedan encomendarse a determinadas personas naturales;"/>
    <s v="APOYAR Y DAR SOPORTE TÉCNICO AL ADMINISTRADOR Y USUARIO FINAL DE LA RED DE SISTEMAS Y TECNOLOGÍA E INFORMACIÓN DE LA ALCALDÍA LOCAL DE RAFAEL URIBE URIBE"/>
    <x v="0"/>
    <s v="Un Nuevo Contrato Social y Ambiental para la Bogotá del Siglo XXI"/>
    <n v="57"/>
    <x v="0"/>
    <x v="0"/>
    <s v="133011605570000001697"/>
    <n v="1"/>
    <n v="52316051"/>
    <s v="WALDINA CONTRERAS ALFONSO"/>
    <s v="Persona Natural"/>
    <m/>
    <m/>
    <m/>
    <n v="39000000"/>
    <m/>
    <n v="1"/>
    <n v="4160000"/>
    <n v="43160000"/>
    <n v="37570000"/>
    <x v="13"/>
    <d v="2021-02-12T00:00:00"/>
    <d v="2022-01-13T00:00:00"/>
    <n v="300"/>
    <n v="1"/>
    <n v="32"/>
    <m/>
    <m/>
    <m/>
    <m/>
    <m/>
    <m/>
    <s v="X"/>
    <m/>
    <n v="0.87048192771084343"/>
  </r>
  <r>
    <n v="1"/>
    <n v="110"/>
    <x v="0"/>
    <s v="FDLRUU-CD-110-2021"/>
    <s v="https://community.secop.gov.co/Public/Tendering/OpportunityDetail/Index?noticeUID=CO1.NTC.1776731&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ÓN, PRESTACIÓN, SEGUIMIENTO Y CUMPLIMIENTO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RAFAEL URIBE URIBE”"/>
    <x v="0"/>
    <s v="Un Nuevo Contrato Social y Ambiental para la Bogotá del Siglo XXI"/>
    <n v="1"/>
    <x v="2"/>
    <x v="2"/>
    <s v="133011601010000001636"/>
    <n v="1"/>
    <n v="1026272955"/>
    <s v="VIVIANA CAROLINA MALDONADO VIRGUEZ"/>
    <s v="Persona Natural"/>
    <m/>
    <m/>
    <m/>
    <n v="41600000"/>
    <m/>
    <n v="1"/>
    <n v="10053333"/>
    <n v="51653333"/>
    <n v="45066666"/>
    <x v="2"/>
    <d v="2021-03-03T00:00:00"/>
    <d v="2022-01-07T00:00:00"/>
    <n v="240"/>
    <n v="1"/>
    <n v="58"/>
    <m/>
    <m/>
    <m/>
    <m/>
    <m/>
    <m/>
    <s v="X"/>
    <m/>
    <n v="0.87248321420033048"/>
  </r>
  <r>
    <n v="1"/>
    <n v="318"/>
    <x v="0"/>
    <s v="FDLRUU-MC-319-2021"/>
    <s v="https://community.secop.gov.co/Public/Tendering/OpportunityDetail/Index?noticeUID=CO1.NTC.2443542&amp;isFromPublicArea=True&amp;isModal=False_x000a_"/>
    <x v="1"/>
    <x v="1"/>
    <s v="No aplica"/>
    <s v="PRESTACIÓN DEL SERVICIO DE MONITOREO DE GPS Y MEDICIÓN DE VARIABLES DE OPERACIÓN DE LOS VEHÍCULOS LIVIANOS Y MAQUINARIA PESADA DEL FONDO DE DESARROLLO LOCAL RAFAEL URIBE URIBE"/>
    <x v="0"/>
    <s v="Un Nuevo Contrato Social y Ambiental para la Bogotá del Siglo XXI"/>
    <n v="49"/>
    <x v="4"/>
    <x v="4"/>
    <s v="133011604490000001685"/>
    <n v="1"/>
    <n v="900465924"/>
    <s v="VISATEL DE COLOMBIA S A S"/>
    <s v="Persona Jurídica"/>
    <m/>
    <m/>
    <m/>
    <n v="3555612"/>
    <m/>
    <m/>
    <m/>
    <n v="3555612"/>
    <n v="0"/>
    <x v="14"/>
    <s v="CELEBRADO SIN INICIAR"/>
    <s v="CELEBRADO SIN INICIAR"/>
    <n v="210"/>
    <m/>
    <m/>
    <m/>
    <m/>
    <m/>
    <m/>
    <s v="X"/>
    <m/>
    <m/>
    <m/>
    <n v="0"/>
  </r>
  <r>
    <n v="0"/>
    <n v="318"/>
    <x v="0"/>
    <s v="FDLRUU-MC-319-2021"/>
    <s v="https://community.secop.gov.co/Public/Tendering/OpportunityDetail/Index?noticeUID=CO1.NTC.2443542&amp;isFromPublicArea=True&amp;isModal=False_x000a_"/>
    <x v="1"/>
    <x v="1"/>
    <s v="No aplica"/>
    <s v="PRESTACIÓN DEL SERVICIO DE MONITOREO DE GPS Y MEDICIÓN DE VARIABLES DE OPERACIÓN DE LOS VEHÍCULOS LIVIANOS Y MAQUINARIA PESADA DEL FONDO DE DESARROLLO LOCAL RAFAEL URIBE URIBE"/>
    <x v="1"/>
    <s v="Un Nuevo Contrato Social y Ambiental para la Bogotá del Siglo XXI"/>
    <s v="No aplica"/>
    <x v="5"/>
    <x v="5"/>
    <m/>
    <n v="1"/>
    <n v="900465924"/>
    <s v="VISATEL DE COLOMBIA S A S"/>
    <s v="Persona Jurídica"/>
    <m/>
    <m/>
    <m/>
    <n v="3591528"/>
    <m/>
    <m/>
    <m/>
    <n v="3591528"/>
    <s v="-"/>
    <x v="14"/>
    <s v="CELEBRADO SIN INICIAR"/>
    <s v="CELEBRADO SIN INICIAR"/>
    <n v="210"/>
    <m/>
    <m/>
    <m/>
    <m/>
    <m/>
    <m/>
    <s v="X"/>
    <m/>
    <m/>
    <m/>
    <s v="-"/>
  </r>
  <r>
    <n v="1"/>
    <n v="65"/>
    <x v="0"/>
    <s v="FDLRUU-CD-065-2021"/>
    <s v="https://community.secop.gov.co/Public/Tendering/OpportunityDetail/Index?noticeUID=CO1.NTC.1745736&amp;isFromPublicArea=True&amp;isModal=False_x000a_"/>
    <x v="0"/>
    <x v="0"/>
    <s v="Prestación de servicios profesionales y de apoyo a la gestión, o para la ejecución de trabajos artísticos que sólo puedan encomendarse a determinadas personas naturales;"/>
    <s v="PRESTAR LOS SERVICIOS PERSONALE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79258775"/>
    <s v="VICTOR JAIME SANCHEZ CARDOZO"/>
    <s v="Persona Natural"/>
    <m/>
    <m/>
    <m/>
    <n v="26000000"/>
    <m/>
    <n v="1"/>
    <n v="2860000"/>
    <n v="28860000"/>
    <n v="25133333"/>
    <x v="5"/>
    <d v="2021-02-11T00:00:00"/>
    <d v="2022-01-13T00:00:00"/>
    <n v="300"/>
    <n v="1"/>
    <n v="33"/>
    <m/>
    <m/>
    <m/>
    <m/>
    <m/>
    <m/>
    <s v="X"/>
    <m/>
    <n v="0.87087085932085928"/>
  </r>
  <r>
    <n v="1"/>
    <n v="27"/>
    <x v="0"/>
    <s v="CPS-027-2021"/>
    <s v="https://community.secop.gov.co/Public/Tendering/OpportunityDetail/Index?noticeUID=CO1.NTC.1721687&amp;isFromPublicArea=True&amp;isModal=False_x000a_"/>
    <x v="0"/>
    <x v="0"/>
    <s v="Prestación de servicios profesionales y de apoyo a la gestión, o para la ejecución de trabajos artísticos que sólo puedan encomendarse a determinadas personas naturales;"/>
    <s v="PRESTAR LOS SERVICIOS TECNICOS DE APOYO A LOS PROFESIONALES ENCARGADOS DE LA DEPURACION DE LAS OBLIGACIONES POR PAGAR A CARGO DEL FONDO DE DESARROLLO LOCAL DE RAFAEL URIBE URIBE”"/>
    <x v="0"/>
    <s v="Un Nuevo Contrato Social y Ambiental para la Bogotá del Siglo XXI"/>
    <n v="57"/>
    <x v="0"/>
    <x v="0"/>
    <s v="133011605570000001697"/>
    <n v="1"/>
    <n v="1097332656"/>
    <s v="VIANEY LUCIA ARDILA AVILA "/>
    <s v="Persona Natural"/>
    <m/>
    <m/>
    <m/>
    <n v="39000000"/>
    <m/>
    <n v="1"/>
    <n v="5460000"/>
    <n v="44460000"/>
    <n v="38870000"/>
    <x v="15"/>
    <d v="2021-02-01T00:00:00"/>
    <d v="2022-01-13T00:00:00"/>
    <n v="300"/>
    <n v="1"/>
    <n v="42"/>
    <m/>
    <m/>
    <m/>
    <m/>
    <m/>
    <m/>
    <s v="X"/>
    <m/>
    <n v="0.8742690058479532"/>
  </r>
  <r>
    <n v="1"/>
    <n v="216"/>
    <x v="0"/>
    <s v="FDLRUU-CD-216-2021"/>
    <s v="https://community.secop.gov.co/Public/Tendering/OpportunityDetail/Index?noticeUID=CO1.NTC.1897422&amp;isFromPublicArea=True&amp;isModal=False_x000a_"/>
    <x v="0"/>
    <x v="0"/>
    <s v="Prestación de servicios profesionales y de apoyo a la gestión, o para la ejecución de trabajos artísticos que sólo puedan encomendarse a determinadas personas naturales;"/>
    <s v="APOYAR AL ALCALDE LOCAL EN LA FORMULACIÓN, SEGUIMIENTO E IMPLEMENTACIÓN DE LA ESTRATEGIA LOCAL PARA LA TERMINACIÓN JURÍDICA DE LAS ACTUACIONES ADMINISTRATIVAS QUE CURSAN EN LA ALCALDÍA LOCAL"/>
    <x v="0"/>
    <s v="Un Nuevo Contrato Social y Ambiental para la Bogotá del Siglo XXI"/>
    <n v="57"/>
    <x v="0"/>
    <x v="0"/>
    <s v="133011605570000001698"/>
    <n v="1"/>
    <n v="1010169789"/>
    <s v="VANESSA DOMINGUEZ PALOMINO"/>
    <s v="Persona Natural"/>
    <m/>
    <m/>
    <m/>
    <n v="68000000"/>
    <m/>
    <m/>
    <m/>
    <n v="68000000"/>
    <n v="44880000"/>
    <x v="16"/>
    <d v="2021-04-13T00:00:00"/>
    <d v="2022-02-12T00:00:00"/>
    <n v="300"/>
    <m/>
    <m/>
    <m/>
    <m/>
    <m/>
    <m/>
    <m/>
    <s v="X"/>
    <m/>
    <m/>
    <n v="0.66"/>
  </r>
  <r>
    <n v="1"/>
    <n v="238"/>
    <x v="0"/>
    <s v="FDLRUU-CD-238-2021 "/>
    <s v="https://community.secop.gov.co/Public/Tendering/OpportunityDetail/Index?noticeUID=CO1.NTC.2094199&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DE LA ALCALDÍA LOCAL DE RAFAEL URIBE URIBE EN LA EJECUCION DE ACTIVIDADES DE ORDEN ADMINISTRATIVO Y DE GESTION QUE SE LE SOLICITEN"/>
    <x v="0"/>
    <s v="Un Nuevo Contrato Social y Ambiental para la Bogotá del Siglo XXI"/>
    <n v="57"/>
    <x v="0"/>
    <x v="0"/>
    <s v="133011605570000001697"/>
    <n v="1"/>
    <n v="1020799677"/>
    <s v="VALENTINA RICO CALDERON "/>
    <s v="Persona Natural"/>
    <m/>
    <m/>
    <m/>
    <n v="17600000"/>
    <m/>
    <n v="1"/>
    <n v="4546667"/>
    <n v="22146667"/>
    <n v="17160000"/>
    <x v="17"/>
    <d v="2021-07-16T00:00:00"/>
    <d v="2021-12-31T00:00:00"/>
    <n v="120"/>
    <n v="1"/>
    <n v="28"/>
    <m/>
    <m/>
    <m/>
    <m/>
    <m/>
    <m/>
    <s v="X"/>
    <m/>
    <n v="0.774834425423925"/>
  </r>
  <r>
    <n v="1"/>
    <n v="245"/>
    <x v="0"/>
    <s v="FDLRUU-CD-245-2021 "/>
    <s v="https://community.secop.gov.co/Public/Tendering/OpportunityDetail/Index?noticeUID=CO1.NTC.2110522&amp;isFromPublicArea=True&amp;isModal=False_x000a_"/>
    <x v="2"/>
    <x v="0"/>
    <s v="Contratos interadministrativos"/>
    <s v="DESARROLLAR ASPECTOS TÉCNICOS, FINANCIEROS Y ADMINISTRATIVOS PARA REALIZAR LA IMPLEMENTACIÓN DE PROCESOS COMUNITARIOS DE EDUCACIÓN AMBIENTAL PROCEDA EN EL MARCO DEL PROYECTO DE INVERSIÓN 1660”"/>
    <x v="0"/>
    <s v="Un Nuevo Contrato Social y Ambiental para la Bogotá del Siglo XXI"/>
    <n v="27"/>
    <x v="6"/>
    <x v="3"/>
    <s v="133011602270000001660"/>
    <n v="1"/>
    <n v="899999063"/>
    <s v="UNIVERSIDAD NACIONAL DE COLOMBIA "/>
    <s v="Persona Jurídica"/>
    <m/>
    <m/>
    <m/>
    <n v="819210000"/>
    <m/>
    <m/>
    <m/>
    <n v="819210000"/>
    <n v="0"/>
    <x v="18"/>
    <d v="2021-09-01T00:00:00"/>
    <d v="2022-03-31T00:00:00"/>
    <n v="180"/>
    <m/>
    <m/>
    <m/>
    <m/>
    <m/>
    <m/>
    <m/>
    <s v="X"/>
    <m/>
    <m/>
    <n v="0"/>
  </r>
  <r>
    <n v="1"/>
    <n v="299"/>
    <x v="0"/>
    <s v="FDLRUU-CD-299-2021 "/>
    <s v="https://community.secop.gov.co/Public/Tendering/OpportunityDetail/Index?noticeUID=CO1.NTC.2348836&amp;isFromPublicArea=True&amp;isModal=False_x000a_"/>
    <x v="2"/>
    <x v="0"/>
    <s v="Contratos interadministrativos"/>
    <s v="AUNAR ESFUERZOS TÉCNICOS ADMINISTATIVOS, Y FINANCIEROS PARA REALIZAR ACCIONES EN EL BIENESTAR ANIMAL DE LA LOCALIDAD DE RAFAEL URIBE URIBE QUE FORTALEZCAN LAS REDES LOCALES DE PROTECCIONISTAS DE ANIMALES Y ATENCIÓN EN URGENCIAS, BRIGADAS MÉDICO-VETERINARIAS Y ACCIONES DE ESTERILIZACIÓN, EDUCACIÓN Y ADOPCIÓN EN EL MARCO DEL PROYECTO DE INVERSIÓN 1673"/>
    <x v="0"/>
    <s v="Un Nuevo Contrato Social y Ambiental para la Bogotá del Siglo XXI"/>
    <n v="34"/>
    <x v="7"/>
    <x v="3"/>
    <s v="133011602340000001673"/>
    <n v="1"/>
    <n v="899999063"/>
    <s v="UNIVERSIDAD NACIONAL DE COLOMBIA "/>
    <s v="Persona Jurídica"/>
    <m/>
    <m/>
    <m/>
    <n v="837259000"/>
    <m/>
    <m/>
    <m/>
    <n v="837259000"/>
    <n v="0"/>
    <x v="19"/>
    <d v="2021-11-11T00:00:00"/>
    <d v="2022-05-10T00:00:00"/>
    <n v="180"/>
    <m/>
    <m/>
    <m/>
    <m/>
    <m/>
    <m/>
    <m/>
    <s v="X"/>
    <m/>
    <m/>
    <n v="0"/>
  </r>
  <r>
    <n v="1"/>
    <n v="318"/>
    <x v="1"/>
    <s v="19-12-10231507"/>
    <s v="https://www.contratos.gov.co/consultas/detalleProceso.do?numConstancia=19-12-10231507"/>
    <x v="2"/>
    <x v="0"/>
    <s v="Contratos interadministrativos"/>
    <s v="FORTALECER ORGANIZACIONES INSTANCIAS Y EXPRESIONES SOCIALES CIUDADANAS E EL MARCO DEL MODELO DE PARTICIPACION UNO MAS UNO = TODOS, UNA MAS UNA =TODAS Y BRINDAR FORMACION EN MECANISMOS DE CONTROL SOCIAL Y POLITICAS PUBLICAS EN LA LOCALIDAD DE RAFAEL URIBE"/>
    <x v="0"/>
    <s v="Un Nuevo Contrato Social y Ambiental para la Bogotá del Siglo XXI"/>
    <n v="55"/>
    <x v="8"/>
    <x v="0"/>
    <s v="133011605550000001689"/>
    <n v="1"/>
    <n v="899999036"/>
    <s v="UNIVERSIDAD NACIONAL DE COLOMBIA"/>
    <s v="Persona Jurídica"/>
    <m/>
    <m/>
    <m/>
    <m/>
    <m/>
    <n v="1"/>
    <n v="549045475"/>
    <n v="549045475"/>
    <n v="0"/>
    <x v="20"/>
    <d v="2021-07-31T00:00:00"/>
    <d v="2022-06-28T00:00:00"/>
    <n v="885"/>
    <n v="5"/>
    <n v="525"/>
    <m/>
    <m/>
    <m/>
    <m/>
    <m/>
    <s v="X"/>
    <m/>
    <m/>
    <n v="0"/>
  </r>
  <r>
    <n v="1"/>
    <n v="252"/>
    <x v="0"/>
    <s v="FDLRUU-CD-252-2021"/>
    <s v="https://community.secop.gov.co/Public/Tendering/OpportunityDetail/Index?noticeUID=CO1.NTC.2209095&amp;isFromPublicArea=True&amp;isModal=False_x000a_"/>
    <x v="2"/>
    <x v="0"/>
    <s v="Contratos interadministrativos"/>
    <s v="AUNAR ESFUERZOS TECNICOS, ECONÓMICOS Y FINANCIEROS PARA REALIZAR UNA ACCIÓN QUE FORTALEZCA EL PROGRAMA DE AGRICULTURA URBANA Y A SU VEZ EJECUTAR PROCESOS DE JARDINERIA Y COBERTURAS VERDES EN EL MARCO DE LOS PROYECTOS DE INVERSION 1649 Y 1660"/>
    <x v="0"/>
    <s v="Un Nuevo Contrato Social y Ambiental para la Bogotá del Siglo XXI"/>
    <n v="24"/>
    <x v="9"/>
    <x v="2"/>
    <s v="133011601240000001649"/>
    <n v="1"/>
    <n v="860512780"/>
    <s v="UNIVERSIDAD NACIONAL ABIERTA Y A DISTANCIA-UNAD "/>
    <s v="Persona Jurídica"/>
    <m/>
    <m/>
    <m/>
    <n v="771080000"/>
    <m/>
    <m/>
    <m/>
    <n v="771080000"/>
    <n v="0"/>
    <x v="21"/>
    <d v="2021-09-06T00:00:00"/>
    <d v="2022-04-05T00:00:00"/>
    <n v="210"/>
    <m/>
    <m/>
    <m/>
    <m/>
    <m/>
    <m/>
    <m/>
    <s v="X"/>
    <m/>
    <m/>
    <n v="0"/>
  </r>
  <r>
    <n v="0"/>
    <n v="252"/>
    <x v="0"/>
    <s v="FDLRUU-CD-252-2021"/>
    <s v="https://community.secop.gov.co/Public/Tendering/OpportunityDetail/Index?noticeUID=CO1.NTC.2209095&amp;isFromPublicArea=True&amp;isModal=False_x000a_"/>
    <x v="2"/>
    <x v="0"/>
    <s v="Contratos interadministrativos"/>
    <s v="AUNAR ESFUERZOS TECNICOS, ECONÓMICOS Y FINANCIEROS PARA REALIZAR UNA ACCIÓN QUE FORTALEZCA EL PROGRAMA DE AGRICULTURA URBANA Y A SU VEZ EJECUTAR PROCESOS DE JARDINERIA Y COBERTURAS VERDES EN EL MARCO DE LOS PROYECTOS DE INVERSION 1649 Y 1660"/>
    <x v="0"/>
    <s v="Un Nuevo Contrato Social y Ambiental para la Bogotá del Siglo XXI"/>
    <n v="27"/>
    <x v="6"/>
    <x v="3"/>
    <s v="133011602270000001660"/>
    <n v="1"/>
    <n v="860512780"/>
    <s v="UNIVERSIDAD NACIONAL ABIERTA Y A DISTANCIA-UNAD "/>
    <s v="Persona Jurídica"/>
    <m/>
    <m/>
    <m/>
    <n v="273739000"/>
    <m/>
    <m/>
    <m/>
    <n v="273739000"/>
    <n v="0"/>
    <x v="21"/>
    <d v="2021-09-06T00:00:00"/>
    <d v="2022-04-05T00:00:00"/>
    <n v="210"/>
    <m/>
    <m/>
    <m/>
    <m/>
    <m/>
    <m/>
    <m/>
    <s v="X"/>
    <m/>
    <m/>
    <n v="0"/>
  </r>
  <r>
    <n v="1"/>
    <n v="307"/>
    <x v="0"/>
    <s v="FDLRUU-CD-307-2021"/>
    <s v="https://community.secop.gov.co/Public/Tendering/OpportunityDetail/Index?noticeUID=CO1.NTC.2390010&amp;isFromPublicArea=True&amp;isModal=False_x000a_"/>
    <x v="2"/>
    <x v="0"/>
    <s v="Contratos interadministrativos"/>
    <s v="UNAR ESFUERZOS TECNICOS, ADMINISTRATIVOS, FINANCIEROS Y JURIDICOS, PARA DESARROLLAR ESTRATEGIAS DE FORMACION, ASISTENCIA TÉCNICA, FORTALECIMIENTO Y COMERCIALIZACIÓN, ENFOCADAS A MATERIALIZAR LAS INICIATIVAS CIUDADANAS PRIORIZADAS, DERIVADAS DEL EJERCICIO DE PRESUPUESTOS PARTICIPATIVOS FASE UNO AÑO 2020 EN LA LOCALIDAD DE RAFAEL URIBE URIBE EN EL MARCO DEL PROYECTO 1653 OPORTUNIDADES PARA EL DESARROLLO ECONOMICO CULTURAL Y CREATIVO"/>
    <x v="0"/>
    <s v="Un Nuevo Contrato Social y Ambiental para la Bogotá del Siglo XXI"/>
    <n v="6"/>
    <x v="10"/>
    <x v="2"/>
    <s v="133011601060000001653"/>
    <n v="1"/>
    <n v="860512780"/>
    <s v="UNIVERSIDAD NACIONAL ABIERTA Y A DISTANCIA-UNAD"/>
    <s v="Persona Jurídica"/>
    <m/>
    <m/>
    <m/>
    <n v="223147265"/>
    <m/>
    <m/>
    <m/>
    <n v="223147265"/>
    <n v="0"/>
    <x v="22"/>
    <s v="CELEBRADO SIN INICIAR"/>
    <s v="CELEBRADO SIN INICIAR"/>
    <n v="150"/>
    <m/>
    <m/>
    <m/>
    <m/>
    <m/>
    <m/>
    <s v="X"/>
    <m/>
    <m/>
    <m/>
    <n v="0"/>
  </r>
  <r>
    <n v="1"/>
    <n v="253"/>
    <x v="0"/>
    <s v="FDLRUU-CD-253-2021"/>
    <s v="https://community.secop.gov.co/Public/Tendering/OpportunityDetail/Index?noticeUID=CO1.NTC.2229818&amp;isFromPublicArea=True&amp;isModal=False_x000a_"/>
    <x v="2"/>
    <x v="0"/>
    <s v="Contratos interadministrativos"/>
    <s v="REALIZAR ACCIONES DE RESTAURACIÓN, REHABILITACIÓN O RECUPERACIÓN EN ÁREAS PRIORITARIAS Y DE VALOR AMBIENTAL, A SU VEZ REALIZAR ACCIONES DE MANTENIMIENTO Y PLANTACIÓN DE ÁRBOLES EN LA LOCALIDAD DE RAFAEL URIBE URIBE EN EL MARCO DE LOS PROYECTOS DE INVERSIÓN 1661 Y 1667"/>
    <x v="0"/>
    <s v="Un Nuevo Contrato Social y Ambiental para la Bogotá del Siglo XXI"/>
    <n v="28"/>
    <x v="11"/>
    <x v="3"/>
    <s v="133011602280000001661"/>
    <n v="1"/>
    <n v="899999230"/>
    <s v="UNIVERSIDAD DISTRITAL-FRANCISCO JOSE DE CALDAS"/>
    <s v="Persona Jurídica"/>
    <m/>
    <m/>
    <m/>
    <n v="495336000"/>
    <m/>
    <m/>
    <m/>
    <n v="495336000"/>
    <n v="0"/>
    <x v="23"/>
    <d v="2021-09-21T00:00:00"/>
    <d v="2022-04-20T00:00:00"/>
    <n v="210"/>
    <m/>
    <m/>
    <m/>
    <m/>
    <m/>
    <m/>
    <m/>
    <s v="X"/>
    <m/>
    <m/>
    <n v="0"/>
  </r>
  <r>
    <n v="0"/>
    <n v="253"/>
    <x v="0"/>
    <s v="FDLRUU-CD-253-2021"/>
    <s v="https://community.secop.gov.co/Public/Tendering/OpportunityDetail/Index?noticeUID=CO1.NTC.2229818&amp;isFromPublicArea=True&amp;isModal=False_x000a_"/>
    <x v="2"/>
    <x v="0"/>
    <s v="Contratos interadministrativos"/>
    <s v="REALIZAR ACCIONES DE RESTAURACIÓN, REHABILITACIÓN O RECUPERACIÓN EN ÁREAS PRIORITARIAS Y DE VALOR AMBIENTAL, A SU VEZ REALIZAR ACCIONES DE MANTENIMIENTO Y PLANTACIÓN DE ÁRBOLES EN LA LOCALIDAD DE RAFAEL URIBE URIBE EN EL MARCO DE LOS PROYECTOS DE INVERSIÓN 1661 Y 1667"/>
    <x v="0"/>
    <s v="Un Nuevo Contrato Social y Ambiental para la Bogotá del Siglo XXI"/>
    <n v="33"/>
    <x v="12"/>
    <x v="3"/>
    <s v="133011602330000001667"/>
    <n v="1"/>
    <n v="899999230"/>
    <s v="UNIVERSIDAD DISTRITAL-FRANCISCO JOSE DE CALDAS"/>
    <s v="Persona Jurídica"/>
    <m/>
    <m/>
    <m/>
    <n v="165447000"/>
    <m/>
    <m/>
    <m/>
    <n v="165447000"/>
    <n v="0"/>
    <x v="23"/>
    <d v="2021-09-21T00:00:00"/>
    <d v="2022-04-20T00:00:00"/>
    <n v="210"/>
    <m/>
    <m/>
    <m/>
    <m/>
    <m/>
    <m/>
    <m/>
    <s v="X"/>
    <m/>
    <m/>
    <n v="0"/>
  </r>
  <r>
    <n v="1"/>
    <n v="305"/>
    <x v="0"/>
    <s v="FDLRUU-CIA-305-2021"/>
    <s v="https://community.secop.gov.co/Public/Tendering/OpportunityDetail/Index?noticeUID=CO1.NTC.2383074&amp;isFromPublicArea=True&amp;isModal=False_x000a_"/>
    <x v="2"/>
    <x v="0"/>
    <s v="Contratos interadministrativos"/>
    <s v="REALIZAR ACCIONES QUE INCENTIVEN EL CAMBIO DE HÁBITOS DE CONSUMO DE LA LOCALIDAD DE RAFAEL URIBE URIBE A TRAVÉS DEL AHORRO Y USO SOSTENIBLE DE LOS RECURSOS NATURALES DE LA LOCALIDAD EN EL MARCO DEL PROYECTO DE INVERSIÓN 1675"/>
    <x v="0"/>
    <s v="Un Nuevo Contrato Social y Ambiental para la Bogotá del Siglo XXI"/>
    <n v="38"/>
    <x v="13"/>
    <x v="3"/>
    <s v="133011602380000001675"/>
    <n v="1"/>
    <n v="899999230"/>
    <s v="UNIVERSIDAD DISTRITAL FRANCISCO JOSE DE CALDAS"/>
    <s v="Persona Jurídica"/>
    <m/>
    <m/>
    <m/>
    <n v="1162897960"/>
    <m/>
    <m/>
    <m/>
    <n v="1162897960"/>
    <n v="0"/>
    <x v="22"/>
    <d v="2021-11-26T00:00:00"/>
    <d v="2022-05-25T00:00:00"/>
    <n v="180"/>
    <m/>
    <m/>
    <m/>
    <m/>
    <m/>
    <m/>
    <m/>
    <s v="X"/>
    <m/>
    <m/>
    <n v="0"/>
  </r>
  <r>
    <n v="1"/>
    <n v="66472"/>
    <x v="0"/>
    <s v="OC-66472"/>
    <s v="https://www.colombiacompra.gov.co/tienda-virtual-del-estado-colombiano/ordenes-compra/66472"/>
    <x v="3"/>
    <x v="2"/>
    <s v="Acuerdo marco de precios "/>
    <s v="CONTRATAR LA ADQUISICION DE LICENCIAS_x000a_OFFICE 365 – HERRAMIENTA COLABORATIVA Y_x000a_DE CORREO ELECTRÓNICO PARA LA ALCALDÍA_x000a_LOCAL DE RAFAEL URIBE URIBE"/>
    <x v="0"/>
    <s v="Un Nuevo Contrato Social y Ambiental para la Bogotá del Siglo XXI"/>
    <n v="57"/>
    <x v="0"/>
    <x v="0"/>
    <s v="133011605570000001697"/>
    <n v="1"/>
    <s v="901399373_x000a_"/>
    <s v="UNION TEMPORAL  DELL  EMC"/>
    <s v="Unión Temporal"/>
    <n v="830035246"/>
    <s v="DELL COLOMBIA INC "/>
    <n v="0.5"/>
    <n v="95857837"/>
    <m/>
    <m/>
    <m/>
    <n v="95857837"/>
    <n v="95857836"/>
    <x v="24"/>
    <d v="2021-04-05T00:00:00"/>
    <d v="2021-05-04T00:00:00"/>
    <n v="30"/>
    <m/>
    <m/>
    <m/>
    <m/>
    <m/>
    <m/>
    <m/>
    <m/>
    <s v="X"/>
    <m/>
    <n v="0.99999998956788483"/>
  </r>
  <r>
    <n v="0"/>
    <n v="66472"/>
    <x v="0"/>
    <s v="OC-66472"/>
    <s v="https://www.colombiacompra.gov.co/tienda-virtual-del-estado-colombiano/ordenes-compra/66472"/>
    <x v="3"/>
    <x v="2"/>
    <s v="Acuerdo marco de precios "/>
    <s v="CONTRATAR LA ADQUISICION DE LICENCIAS_x000a_OFFICE 365 – HERRAMIENTA COLABORATIVA Y_x000a_DE CORREO ELECTRÓNICO PARA LA ALCALDÍA_x000a_LOCAL DE RAFAEL URIBE URIBE"/>
    <x v="0"/>
    <s v="Un Nuevo Contrato Social y Ambiental para la Bogotá del Siglo XXI"/>
    <n v="57"/>
    <x v="0"/>
    <x v="0"/>
    <s v="133011605570000001697"/>
    <n v="1"/>
    <s v="901399373_x000a_"/>
    <s v="UNION TEMPORAL  DELL  EMC"/>
    <s v="Unión Temporal"/>
    <n v="900129331"/>
    <s v="EMC INFORMATION SYSTEMS COLOMBIANA LTDA"/>
    <n v="0.5"/>
    <n v="0"/>
    <m/>
    <m/>
    <m/>
    <n v="0"/>
    <n v="0"/>
    <x v="24"/>
    <d v="2021-04-05T00:00:00"/>
    <d v="2021-05-04T00:00:00"/>
    <n v="30"/>
    <m/>
    <m/>
    <m/>
    <m/>
    <m/>
    <m/>
    <m/>
    <m/>
    <s v="X"/>
    <m/>
    <s v="-"/>
  </r>
  <r>
    <n v="1"/>
    <n v="269"/>
    <x v="0"/>
    <s v="FDLRUU-CD-269-2021"/>
    <s v="https://community.secop.gov.co/Public/Tendering/OpportunityDetail/Index?noticeUID=CO1.NTC.2164939&amp;isFromPublicArea=True&amp;isModal=False_x000a_"/>
    <x v="0"/>
    <x v="0"/>
    <s v="Prestación de servicios profesionales y de apoyo a la gestión, o para la ejecución de trabajos artísticos que sólo puedan encomendarse a determinadas personas naturales;"/>
    <s v="_x0009_PRESTAR SUS SERVICIOS ASISTENCIALES PARA LA GESTIÓN DEL RIESGO, EN EL MARCO DE LOS VIGÍAS DEL RIESGO DE LA LOCALIDAD DE RAFAEL URIBE URIBE"/>
    <x v="0"/>
    <s v="Un Nuevo Contrato Social y Ambiental para la Bogotá del Siglo XXI"/>
    <n v="30"/>
    <x v="3"/>
    <x v="3"/>
    <s v="133011602300000001665"/>
    <n v="1"/>
    <n v="1031160707"/>
    <s v="ULISES RUIZ CONTRERAS "/>
    <s v="Persona Natural"/>
    <m/>
    <m/>
    <m/>
    <n v="8100000"/>
    <m/>
    <m/>
    <m/>
    <n v="8100000"/>
    <n v="6240000"/>
    <x v="25"/>
    <d v="2021-08-17T00:00:00"/>
    <d v="2022-01-01T00:00:00"/>
    <n v="135"/>
    <m/>
    <m/>
    <n v="1020834737"/>
    <s v="LAURA ALEJANDRA BARRAGAN MONTENEGRO"/>
    <d v="2021-08-26T00:00:00"/>
    <n v="7500000"/>
    <m/>
    <m/>
    <s v="X"/>
    <m/>
    <n v="0.77037037037037037"/>
  </r>
  <r>
    <n v="1"/>
    <n v="81"/>
    <x v="0"/>
    <s v="FDLRUU-CD-081-2021"/>
    <s v="https://community.secop.gov.co/Public/Tendering/OpportunityDetail/Index?noticeUID=CO1.NTC.1760964&amp;isFromPublicArea=True&amp;isModal=False_x000a_"/>
    <x v="0"/>
    <x v="0"/>
    <s v="Prestación de servicios profesionales y de apoyo a la gestión, o para la ejecución de trabajos artísticos que sólo puedan encomendarse a determinadas personas naturales;"/>
    <s v="PRESTAR LOS SERVICIOS PROFESIONALES PARA LA REVISIÓN Y/O ELABORACIÓN DE LOS DOCUMENTOS Y GESTIONES RELACIONADAS CON TEMAS ADMINISTRATIVOS CONTABLES Y FINANCIEROS DEL FONDO DE DESARROLLO LOCAL DE RAFAEL URIBE URIBE"/>
    <x v="0"/>
    <s v="Un Nuevo Contrato Social y Ambiental para la Bogotá del Siglo XXI"/>
    <n v="57"/>
    <x v="0"/>
    <x v="0"/>
    <s v="133011605570000001697"/>
    <n v="1"/>
    <n v="1033762488"/>
    <s v="TANIA XIMENA MORALES CASTIBLANCO "/>
    <s v="Persona Natural"/>
    <m/>
    <m/>
    <m/>
    <n v="43000000"/>
    <m/>
    <n v="1"/>
    <n v="4586667"/>
    <n v="47586667"/>
    <n v="41423333"/>
    <x v="8"/>
    <d v="2021-02-12T00:00:00"/>
    <d v="2022-01-13T00:00:00"/>
    <n v="300"/>
    <n v="1"/>
    <n v="32"/>
    <m/>
    <m/>
    <m/>
    <m/>
    <m/>
    <m/>
    <s v="X"/>
    <m/>
    <n v="0.87048191460856039"/>
  </r>
  <r>
    <n v="1"/>
    <n v="235"/>
    <x v="0"/>
    <s v="FDLRUU-CD-235-2021 "/>
    <s v="https://community.secop.gov.co/Public/Tendering/OpportunityDetail/Index?noticeUID=CO1.NTC.2093989&amp;isFromPublicArea=True&amp;isModal=False_x000a_"/>
    <x v="2"/>
    <x v="0"/>
    <s v="Contratos interadministrativos"/>
    <s v="AUNAR ESFUERZOS TÉCNICOS, ADMINISTRATIVOS Y FINANCIEROS ENTRE LA SUBRED INTEGRADA DE SERVICIOS DE SALUD CENTRO ORIENTE Y EL FDLRUU PARA EL OTORGAMIENTO DE DISPOSITIVOS DE ASISTENCIA PERSONAL DAP, QUE NO SE ENCUENTREN INCLUIDOS EN LOS PLANES DE BENEFICIOS DE SALUD A PERSONAS CON DISCAPACIDAD PERMANENTE RESIDENTES EN LA LOCALIDAD RAFAEL URIBE URIBE DANDO RESPUESTA A SUS NECESIDADES TERRITORIALES EN PRO DE MEJORAR SU CALIDAD DE VIDA Y LA DE SUS CUIDADORES, EN EN EL MARCO DEL PROYECTO DE INVERSIÓN"/>
    <x v="0"/>
    <s v="Un Nuevo Contrato Social y Ambiental para la Bogotá del Siglo XXI"/>
    <n v="6"/>
    <x v="10"/>
    <x v="2"/>
    <s v="133011601060000001658"/>
    <n v="1"/>
    <n v="900959051"/>
    <s v="SUBRED INTEGRADA DE SERVICIOS DE SALUD CENTRO ORIENTE E.S.E"/>
    <s v="Persona Jurídica"/>
    <m/>
    <m/>
    <m/>
    <n v="806389000"/>
    <m/>
    <m/>
    <m/>
    <n v="806389000"/>
    <n v="0"/>
    <x v="26"/>
    <d v="2021-07-28T00:00:00"/>
    <d v="2022-03-27T00:00:00"/>
    <n v="240"/>
    <m/>
    <m/>
    <m/>
    <m/>
    <m/>
    <m/>
    <m/>
    <s v="X"/>
    <m/>
    <m/>
    <n v="0"/>
  </r>
  <r>
    <n v="1"/>
    <n v="287"/>
    <x v="0"/>
    <s v="FDLRUU-MC-279-2021"/>
    <s v="https://community.secop.gov.co/Public/Tendering/OpportunityDetail/Index?noticeUID=CO1.NTC.2211076&amp;isFromPublicArea=True&amp;isModal=False_x000a_"/>
    <x v="4"/>
    <x v="1"/>
    <s v="Prestación de servicios profesionales y de apoyo a la gestión, o para la ejecución de trabajos artísticos que sólo puedan encomendarse a determinadas personas naturales;"/>
    <s v="SUMINISTRAR 1 DOTACION LOGISTICA A LA ESTACION 18 DE POLICIA DE RAFEL URIBE URIBE EN EL MARCO DEL PROYECTO DE INVERSION 1684"/>
    <x v="0"/>
    <s v="Un Nuevo Contrato Social y Ambiental para la Bogotá del Siglo XXI"/>
    <n v="48"/>
    <x v="14"/>
    <x v="1"/>
    <s v="133011603480000001684"/>
    <n v="1"/>
    <n v="830053792"/>
    <s v="STRATEGY S.A.S"/>
    <s v="Persona Jurídica"/>
    <m/>
    <m/>
    <m/>
    <n v="12417650"/>
    <m/>
    <m/>
    <m/>
    <n v="12417650"/>
    <n v="0"/>
    <x v="27"/>
    <d v="2021-10-08T00:00:00"/>
    <d v="2022-02-07T00:00:00"/>
    <n v="120"/>
    <m/>
    <m/>
    <m/>
    <m/>
    <m/>
    <m/>
    <m/>
    <s v="X"/>
    <m/>
    <m/>
    <n v="0"/>
  </r>
  <r>
    <n v="1"/>
    <n v="115"/>
    <x v="0"/>
    <s v="FDLRUU-CD-115-2021"/>
    <s v="https://community.secop.gov.co/Public/Tendering/OpportunityDetail/Index?noticeUID=CO1.NTC.1775087&amp;isFromPublicArea=True&amp;isModal=False_x000a_"/>
    <x v="0"/>
    <x v="0"/>
    <s v="Prestación de servicios profesionales y de apoyo a la gestión, o para la ejecución de trabajos artísticos que sólo puedan encomendarse a determinadas personas naturales;"/>
    <s v="PRESTAR LOS SERVICIOS DE APOYO A LA GESTIÓN PARA EL MANEJO DE LOS DOCUMENTOS OFICIALES, MEDIANTE LA APLICACIÓN E IMPLEMENTACIÓN DEL SISTEMA ORFEO, EN LAS DIFERENTES DEPENDENCIAS DE LA ALCALDIA LOCAL DE RAFAEL URIBE URIBE._x0009_ "/>
    <x v="0"/>
    <s v="Un Nuevo Contrato Social y Ambiental para la Bogotá del Siglo XXI"/>
    <n v="57"/>
    <x v="0"/>
    <x v="0"/>
    <s v="133011605570000001697"/>
    <n v="1"/>
    <n v="1030587570"/>
    <s v="STEPHANIE ANDREA ARIAS RIVERA"/>
    <s v="Persona Natural"/>
    <m/>
    <m/>
    <m/>
    <n v="33000000"/>
    <m/>
    <n v="1"/>
    <n v="2750000"/>
    <n v="35750000"/>
    <n v="31020000"/>
    <x v="2"/>
    <d v="2021-02-19T00:00:00"/>
    <d v="2022-01-13T00:00:00"/>
    <n v="300"/>
    <n v="1"/>
    <n v="25"/>
    <m/>
    <m/>
    <m/>
    <m/>
    <m/>
    <m/>
    <s v="X"/>
    <m/>
    <n v="0.86769230769230765"/>
  </r>
  <r>
    <n v="1"/>
    <n v="63094"/>
    <x v="2"/>
    <s v="OC-63094"/>
    <s v="https://www.colombiacompra.gov.co/tienda-virtual-del-estado-colombiano/ordenes-compra/63094"/>
    <x v="4"/>
    <x v="2"/>
    <s v="Acuerdo marco de precios "/>
    <s v="CONTRATAR EL SERVICIO DE IMPRESORAS PARA EL FUNCIONAMIENTO DE LA ALCALDIA LOCAL RAFAEL URIBE URIBE"/>
    <x v="1"/>
    <s v="Un Nuevo Contrato Social y Ambiental para la Bogotá del Siglo XXI"/>
    <s v="No aplica"/>
    <x v="5"/>
    <x v="5"/>
    <s v="1310202010203"/>
    <n v="1"/>
    <n v="830053669"/>
    <s v="SOLUCION COPY LTDA."/>
    <s v="Persona Jurídica"/>
    <m/>
    <m/>
    <m/>
    <m/>
    <m/>
    <n v="1"/>
    <n v="11165175"/>
    <n v="11165175"/>
    <n v="0"/>
    <x v="20"/>
    <d v="2021-07-31T00:00:00"/>
    <d v="2022-11-04T00:00:00"/>
    <n v="390"/>
    <n v="1"/>
    <n v="68"/>
    <m/>
    <m/>
    <m/>
    <m/>
    <m/>
    <s v="X"/>
    <m/>
    <m/>
    <n v="0"/>
  </r>
  <r>
    <n v="1"/>
    <n v="75043"/>
    <x v="0"/>
    <s v="OC-75043"/>
    <s v=" https://colombiacompra.gov.co/tienda-virtual-del-estado-colombiano/ordenes-compra/75043"/>
    <x v="3"/>
    <x v="2"/>
    <s v="Acuerdo marco de precios "/>
    <s v="CONTRATAR LA ADQUISICIÓN DE ESCANER PARA LA ALCALDIA LOCAL DE RAFAEL URIBE URIBE”"/>
    <x v="1"/>
    <s v="Un Nuevo Contrato Social y Ambiental para la Bogotá del Siglo XXI"/>
    <s v="No aplica"/>
    <x v="5"/>
    <x v="5"/>
    <s v="1310201010102"/>
    <n v="1"/>
    <n v="800230829"/>
    <s v="SISTETRONICS LTDA "/>
    <s v="Persona Jurídica"/>
    <m/>
    <m/>
    <m/>
    <n v="17285940"/>
    <m/>
    <m/>
    <m/>
    <n v="17285940"/>
    <n v="17285940"/>
    <x v="28"/>
    <d v="2021-08-27T00:00:00"/>
    <d v="2021-10-29T00:00:00"/>
    <n v="30"/>
    <m/>
    <m/>
    <m/>
    <m/>
    <m/>
    <m/>
    <m/>
    <m/>
    <s v="X"/>
    <m/>
    <n v="1"/>
  </r>
  <r>
    <n v="1"/>
    <n v="293"/>
    <x v="0"/>
    <s v="FDLRUU-SASI-254-2021"/>
    <s v="https://community.secop.gov.co/Public/Tendering/OpportunityDetail/Index?noticeUID=CO1.NTC.2206412&amp;isFromPublicArea=True&amp;isModal=False"/>
    <x v="3"/>
    <x v="2"/>
    <s v="Subasta inversa "/>
    <s v="ADQUIRIR ELEMENTOS DE DOTACIÓN PARA FORTALECIMIENTO DE LAS CAPACIDADES LOCALES PARA DAR RESPUESTA A EMERGENCIAS Y DESASTRES EN LA LOCALIDAD RAFAEL URIBE URIBE EN EL MARCO DEL PROYECTO DE INVERSIÓN 1665"/>
    <x v="0"/>
    <s v="Un Nuevo Contrato Social y Ambiental para la Bogotá del Siglo XXI"/>
    <n v="30"/>
    <x v="3"/>
    <x v="3"/>
    <s v="133011602300000001665"/>
    <n v="5"/>
    <n v="900954187"/>
    <s v="SISCOM SERVICIOS INTEGRALES SAS"/>
    <s v="Persona Jurídica"/>
    <m/>
    <m/>
    <m/>
    <n v="70454639"/>
    <m/>
    <m/>
    <m/>
    <n v="70454639"/>
    <n v="0"/>
    <x v="29"/>
    <d v="2021-10-11T00:00:00"/>
    <d v="2021-12-10T00:00:00"/>
    <n v="60"/>
    <m/>
    <m/>
    <m/>
    <m/>
    <m/>
    <m/>
    <m/>
    <m/>
    <s v="X"/>
    <m/>
    <n v="0"/>
  </r>
  <r>
    <n v="1"/>
    <n v="222"/>
    <x v="0"/>
    <s v="FDLRUU-CD-222-2021"/>
    <s v="https://community.secop.gov.co/Public/Tendering/OpportunityDetail/Index?noticeUID=CO1.NTC.1985795&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1098675891"/>
    <s v="SILVIA PATRICIA GOMEZ JAIMES"/>
    <s v="Persona Natural"/>
    <m/>
    <m/>
    <m/>
    <n v="31200000"/>
    <m/>
    <n v="1"/>
    <n v="5720000"/>
    <n v="36920000"/>
    <n v="31720000"/>
    <x v="30"/>
    <d v="2021-05-28T00:00:00"/>
    <d v="2021-12-31T00:00:00"/>
    <n v="180"/>
    <n v="1"/>
    <n v="33"/>
    <m/>
    <m/>
    <m/>
    <m/>
    <m/>
    <m/>
    <s v="X"/>
    <m/>
    <n v="0.85915492957746475"/>
  </r>
  <r>
    <n v="1"/>
    <n v="55"/>
    <x v="0"/>
    <s v="FDLRUU-CD-055-2021"/>
    <s v="https://community.secop.gov.co/Public/Tendering/OpportunityDetail/Index?noticeUID=CO1.NTC.1738980&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DE APOYO TÉCNICO ADMINISTRATIVO PARA EL GRUPO DE PLANEACIÓN DE LA ALCALDÍA LOCAL DE RAFAEL URIBE URIBE"/>
    <x v="0"/>
    <s v="Un Nuevo Contrato Social y Ambiental para la Bogotá del Siglo XXI"/>
    <n v="57"/>
    <x v="0"/>
    <x v="0"/>
    <s v="133011605570000001697"/>
    <n v="1"/>
    <n v="1031163818"/>
    <s v="SHAMIR ALEJANDRA HERNANDEZ MARTINEZ "/>
    <s v="Persona Natural"/>
    <m/>
    <m/>
    <m/>
    <n v="39000000"/>
    <m/>
    <n v="1"/>
    <n v="2600000"/>
    <n v="41600000"/>
    <n v="37700000"/>
    <x v="31"/>
    <d v="2021-02-11T00:00:00"/>
    <d v="2021-12-30T00:00:00"/>
    <n v="300"/>
    <n v="1"/>
    <n v="20"/>
    <m/>
    <m/>
    <m/>
    <m/>
    <m/>
    <m/>
    <s v="X"/>
    <m/>
    <n v="0.90625"/>
  </r>
  <r>
    <n v="1"/>
    <n v="306"/>
    <x v="0"/>
    <s v="FDLRUU-CI-306-2021"/>
    <s v="https://community.secop.gov.co/Public/Tendering/OpportunityDetail/Index?noticeUID=CO1.NTC.2390503&amp;isFromPublicArea=True&amp;isModal=False"/>
    <x v="2"/>
    <x v="0"/>
    <s v="Contratos interadministrativos"/>
    <s v="PRESTAR EL SERVICIO DE CURSO Y ENTREGA DE CORRESPONDENCIA Y DEMAS ENVIOS POSTALES QUE REQUIERA LA ALCALDIA LOCAL DE RAFAEL URIBE URIBE EN LAS MODALIDADES DE CORREO CERTIFICADO, NOTIEXPRESS Y SERVICIOS POST EXPRESS, RESPUESTA FACIL, SMS CERTIFICADO, CORREO ELECTRONICO CERTIFICADO A NIVEL URBANO Y NACIONAL"/>
    <x v="1"/>
    <s v="Un Nuevo Contrato Social y Ambiental para la Bogotá del Siglo XXI"/>
    <s v="No aplica"/>
    <x v="5"/>
    <x v="5"/>
    <s v="131020202010601"/>
    <n v="1"/>
    <n v="900062917"/>
    <s v="SERVICIOS POSTALES NACIONALES S.A -472"/>
    <s v="Persona Jurídica"/>
    <m/>
    <m/>
    <m/>
    <n v="3000000"/>
    <m/>
    <m/>
    <m/>
    <n v="3000000"/>
    <n v="0"/>
    <x v="22"/>
    <d v="2021-11-24T00:00:00"/>
    <d v="2022-09-23T00:00:00"/>
    <n v="300"/>
    <m/>
    <m/>
    <m/>
    <m/>
    <m/>
    <m/>
    <m/>
    <s v="X"/>
    <m/>
    <m/>
    <n v="0"/>
  </r>
  <r>
    <n v="1"/>
    <n v="311"/>
    <x v="0"/>
    <s v="FDLRUU-CD-311-2021 "/>
    <s v="https://community.secop.gov.co/Public/Tendering/OpportunityDetail/Index?noticeUID=CO1.NTC.2439280&amp;isFromPublicArea=True&amp;isModal=False_x000a_"/>
    <x v="0"/>
    <x v="0"/>
    <s v="Prestación de servicios profesionales y de apoyo a la gestión, o para la ejecución de trabajos artísticos que sólo puedan encomendarse a determinadas personas naturales;"/>
    <s v="APOYAR JURIDICAMENTE LA EJECUCIÓN DE LAS ACCIONES REQUERIDAS PARA LA DEPURACIÓN DE LAS ACTUACIONES ADMINISTRATIVAS QUE CURSAN EN LA ALCALDIA LOCAL"/>
    <x v="0"/>
    <s v="Un Nuevo Contrato Social y Ambiental para la Bogotá del Siglo XXI"/>
    <n v="57"/>
    <x v="0"/>
    <x v="0"/>
    <s v="133011605570000001698"/>
    <n v="1"/>
    <n v="80001279"/>
    <s v="SERGIO FERNEY ROMERO_x000a_CARRILLO"/>
    <s v="Persona Natural"/>
    <m/>
    <m/>
    <m/>
    <n v="7800000"/>
    <m/>
    <m/>
    <m/>
    <n v="7800000"/>
    <n v="0"/>
    <x v="32"/>
    <d v="2021-12-21T00:00:00"/>
    <d v="2022-02-04T00:00:00"/>
    <n v="45"/>
    <m/>
    <m/>
    <m/>
    <m/>
    <m/>
    <m/>
    <m/>
    <s v="X"/>
    <m/>
    <m/>
    <n v="0"/>
  </r>
  <r>
    <n v="1"/>
    <n v="112"/>
    <x v="0"/>
    <s v="FDLRUU-CD-112-2021"/>
    <s v="https://community.secop.gov.co/Public/Tendering/OpportunityDetail/Index?noticeUID=CO1.NTC.1774557&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80114984"/>
    <s v="SERGIO ENRIQUE MORALES GIL"/>
    <s v="Persona Natural"/>
    <m/>
    <m/>
    <m/>
    <n v="41600000"/>
    <m/>
    <n v="1"/>
    <n v="12306667"/>
    <n v="53906667"/>
    <n v="43160000"/>
    <x v="2"/>
    <d v="2021-02-22T00:00:00"/>
    <d v="2021-12-31T00:00:00"/>
    <n v="240"/>
    <m/>
    <n v="71"/>
    <m/>
    <m/>
    <m/>
    <m/>
    <m/>
    <m/>
    <s v="X"/>
    <m/>
    <n v="0.80064308186592203"/>
  </r>
  <r>
    <n v="1"/>
    <n v="225"/>
    <x v="0"/>
    <s v="FDLRUU-CD-225-2021"/>
    <s v="https://www.contratos.gov.co/consultas/detalleProceso.do?numConstancia=21-22-26755"/>
    <x v="2"/>
    <x v="0"/>
    <s v="Contratos interadministrativos"/>
    <s v="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
    <x v="1"/>
    <s v="Un Nuevo Contrato Social y Ambiental para la Bogotá del Siglo XXI"/>
    <s v="No aplica"/>
    <x v="5"/>
    <x v="5"/>
    <s v="N/A"/>
    <n v="1"/>
    <n v="899099061"/>
    <s v="SECRETARIA DISTRITAL DE INTEGRACION SOCIAL"/>
    <s v="Persona Jurídica"/>
    <m/>
    <m/>
    <m/>
    <n v="0"/>
    <m/>
    <m/>
    <m/>
    <n v="0"/>
    <s v="-"/>
    <x v="33"/>
    <d v="2021-07-01T00:00:00"/>
    <d v="2022-06-30T00:00:00"/>
    <n v="360"/>
    <m/>
    <m/>
    <m/>
    <m/>
    <m/>
    <m/>
    <m/>
    <s v="X"/>
    <m/>
    <m/>
    <s v="-"/>
  </r>
  <r>
    <n v="1"/>
    <n v="233"/>
    <x v="0"/>
    <s v="FDLRUU-CD-233-2021 "/>
    <s v="https://www.contratos.gov.co/consultas/detalleProceso.do?numConstancia=21-22-27304&amp;g-recaptcha-response=03AGdBq254V5ltFbf3kHDzZRljRDxhQwD_XZa1RNQVlhHb5HFztHMfyogZfvHHZnMF6wOGezN36FWHRtXXOx1E-xC7uMVTgIYbwtGcCszIol85TSnuOez8V5X10mGQWuOXsAmcCGx3XoqcIaf3Zyamnh2vLXMSFc4egOGrzJT6G7kwILz6V4zhBwMTy_l5pxNe91konY5yEB_HT2vjWcvh53Y0oM48MNHR_WXBaPfl0jw6cRLlFrDXyyPFHkr2_Cem1eqAcSjiIToqoQ88675jqdVu1uoLJu0la-g7g6BQXqiNCe-Tjapwv6S2NovFnTO5mYXp3pYMhUzprbkW-Kav3bQsp6XN2e05J3NMybC8a51dhGCTRZDaEMOMfa1tTeAzJUdFMpkG73ERg8XPMfr1rFDviVrnfNOr_Vlz4Br6vh5T1uNE38qdVxBnPSvV_jFTGQTrdJj9cLkFgtM_gfB4Pr2z66-Nvb4wrUhqW6lwORngBQ5Yw1HDB0AGgyBLVrsFUCC81UjrbeyNUw1Y0bFbGX50cvHUa9LmsA"/>
    <x v="2"/>
    <x v="0"/>
    <s v="Contratos interadministrativos"/>
    <s v="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
    <x v="0"/>
    <s v="Un Nuevo Contrato Social y Ambiental para la Bogotá del Siglo XXI"/>
    <n v="17"/>
    <x v="15"/>
    <x v="2"/>
    <s v="133011601170000001642"/>
    <n v="1"/>
    <n v="899999061"/>
    <s v="SECRETARIA DISTRITAL DE EDUCACIÓN"/>
    <s v="Persona Jurídica"/>
    <m/>
    <m/>
    <m/>
    <n v="2531277000"/>
    <m/>
    <m/>
    <m/>
    <n v="2531277000"/>
    <n v="2531277000"/>
    <x v="34"/>
    <d v="2021-07-09T00:00:00"/>
    <d v="2027-06-30T00:00:00"/>
    <n v="2160"/>
    <m/>
    <m/>
    <m/>
    <m/>
    <m/>
    <m/>
    <m/>
    <s v="X"/>
    <m/>
    <m/>
    <n v="1"/>
  </r>
  <r>
    <n v="1"/>
    <n v="248"/>
    <x v="0"/>
    <s v="FDLRUU-CD-232-2021 "/>
    <s v="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
    <x v="2"/>
    <x v="0"/>
    <s v="Contratos interadministrativos"/>
    <s v="AUNAR ESFUERZOS TECNICOS ADMINISTRATIVOS Y FINANCIEROS CON EL FIN DE DESARROLLAR ACCIONES ARTICULADAS ENTRE LAS PARTES ORIENTADAS A FOMENTAR LA  GENERACION Y CIRCULACION DE BIENES Y SERVICIOS CULTURALES, ARTISTICOS PATRIMONIALES, ASI COMO AL FORTALECIMIENTO  DE LOSAGENTES DE ESTOS SECTORES EN LAS LOCALIDADES DEL DISTRITO CAPITAL DE ACUERDO CON LOS PROYECTOS PRESENTADOS A LOS FONDOS DE DESARROLLO LOCAL QUE FORMAN PARTE DEL CONVENIO EN EL MARCO DEL PROGRAMA  ES CULTURA LOCAL 2021"/>
    <x v="0"/>
    <s v="Un Nuevo Contrato Social y Ambiental para la Bogotá del Siglo XXI"/>
    <n v="24"/>
    <x v="9"/>
    <x v="2"/>
    <s v="133011601240000001650"/>
    <n v="1"/>
    <n v="899999061"/>
    <s v="SECRETARIA DISTRITAL DE CULTURA RECREACION Y DEPORTE-SCRD-_x000a__x000a_"/>
    <s v="Persona Jurídica"/>
    <m/>
    <m/>
    <m/>
    <n v="474280000"/>
    <m/>
    <m/>
    <m/>
    <n v="474280000"/>
    <n v="474280000"/>
    <x v="35"/>
    <d v="2021-07-07T00:00:00"/>
    <d v="2022-06-30T00:00:00"/>
    <n v="354"/>
    <m/>
    <m/>
    <m/>
    <m/>
    <m/>
    <m/>
    <m/>
    <s v="X"/>
    <m/>
    <m/>
    <n v="1"/>
  </r>
  <r>
    <n v="0"/>
    <n v="248"/>
    <x v="0"/>
    <s v="FDLRUU-CD-232-2021 "/>
    <s v="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
    <x v="2"/>
    <x v="0"/>
    <s v="Contratos interadministrativos"/>
    <s v="AUNAR ESFUERZOS TECNICOS ADMINISTRATIVOS Y FINANCIEROS CON EL FIN DE DESARROLLAR ACCIONES ARTICULADAS ENTRE LAS PARTES ORIENTADAS A FOMENTAR LA  GENERACION Y CIRCULACION DE BIENES Y SERVICIOS CULTURALES, ARTISTICOS PATRIMONIALES, ASI COMO AL FORTALECIMIENTO  DE LOSAGENTES DE ESTOS SECTORES EN LAS LOCALIDADES DEL DISTRITO CAPITAL DE ACUERDO CON LOS PROYECTOS PRESENTADOS A LOS FONDOS DE DESARROLLO LOCAL QUE FORMAN PARTE DEL CONVENIO EN EL MARCO DEL PROGRAMA  ES CULTURA LOCAL 2021"/>
    <x v="0"/>
    <s v="Un Nuevo Contrato Social y Ambiental para la Bogotá del Siglo XXI"/>
    <n v="21"/>
    <x v="16"/>
    <x v="2"/>
    <s v="133011601210000001647"/>
    <n v="1"/>
    <n v="899999061"/>
    <s v="SECRETARIA DISTRITAL DE CULTURA RECREACION Y DEPORTE-SCRD-_x000a__x000a_"/>
    <s v="Persona Jurídica"/>
    <m/>
    <m/>
    <m/>
    <n v="1053466000"/>
    <m/>
    <m/>
    <m/>
    <n v="1053466000"/>
    <n v="1053466000"/>
    <x v="35"/>
    <d v="2021-07-07T00:00:00"/>
    <d v="2022-06-30T00:00:00"/>
    <n v="354"/>
    <m/>
    <m/>
    <m/>
    <m/>
    <m/>
    <m/>
    <m/>
    <s v="X"/>
    <m/>
    <m/>
    <n v="1"/>
  </r>
  <r>
    <n v="1"/>
    <n v="78708"/>
    <x v="0"/>
    <s v="OC-78708"/>
    <s v=" https://colombiacompra.gov.co/tienda-virtual-del-estado-colombiano/ordenes-compra/78708"/>
    <x v="3"/>
    <x v="2"/>
    <s v="Acuerdo marco de precios "/>
    <s v=" CONTRATAR LA ADQUISICIÓN DE ELEMENTOS DE BIOSEGURIDAD PARA EL MANEJO DE LA EMERGENCIA SANITARIA, SOCIAL y ECOLOGICA PRODUCTO DEL COVID-19 EN LA ALCALDÍA LOCAL DE RAFAEL URIBE URIBE"/>
    <x v="1"/>
    <s v="Un Nuevo Contrato Social y Ambiental para la Bogotá del Siglo XXI"/>
    <s v="No aplica"/>
    <x v="5"/>
    <x v="5"/>
    <s v="13102020208"/>
    <n v="1"/>
    <s v="900992742_x000a_"/>
    <s v="SARAO EVENTOS SAS"/>
    <s v="Persona Jurídica"/>
    <m/>
    <m/>
    <m/>
    <n v="489000"/>
    <m/>
    <m/>
    <m/>
    <n v="489000"/>
    <n v="0"/>
    <x v="36"/>
    <d v="2021-10-29T00:00:00"/>
    <d v="2021-11-30T00:00:00"/>
    <n v="30"/>
    <m/>
    <m/>
    <m/>
    <m/>
    <m/>
    <m/>
    <m/>
    <m/>
    <s v="X"/>
    <m/>
    <n v="0"/>
  </r>
  <r>
    <n v="1"/>
    <n v="146"/>
    <x v="0"/>
    <s v="FDLRUU-CD-146-2021"/>
    <s v="https://community.secop.gov.co/Public/Tendering/OpportunityDetail/Index?noticeUID=CO1.NTC.1795742&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39766949"/>
    <s v="SANDRA YAZMIN ATARA ORJUELA"/>
    <s v="Persona Natural"/>
    <m/>
    <m/>
    <m/>
    <n v="41600000"/>
    <m/>
    <n v="1"/>
    <n v="11786667"/>
    <n v="53386667"/>
    <n v="47840000"/>
    <x v="6"/>
    <d v="2021-02-25T00:00:00"/>
    <d v="2021-12-31T00:00:00"/>
    <n v="240"/>
    <n v="1"/>
    <n v="68"/>
    <m/>
    <m/>
    <m/>
    <m/>
    <m/>
    <m/>
    <s v="X"/>
    <m/>
    <n v="0.89610389050884187"/>
  </r>
  <r>
    <n v="1"/>
    <n v="271"/>
    <x v="0"/>
    <s v="FDLRUU-CD-271-2021"/>
    <s v="https://community.secop.gov.co/Public/Tendering/OpportunityDetail/Index?noticeUID=CO1.NTC.2171525&amp;isFromPublicArea=True&amp;isModal=False_x000a_"/>
    <x v="0"/>
    <x v="0"/>
    <s v="Prestación de servicios profesionales y de apoyo a la gestión, o para la ejecución de trabajos artísticos que sólo puedan encomendarse a determinadas personas naturales;"/>
    <s v="_x0009_PRESTAR SUS SERVICIOS ASISTENCIALES PARA LA GESTIÓN DEL RIESGO, EN EL MARCO DE LOS VIGÍAS DEL RIESGO DE LA LOCALIDAD DE RAFAEL URIBE URIBE"/>
    <x v="0"/>
    <s v="Un Nuevo Contrato Social y Ambiental para la Bogotá del Siglo XXI"/>
    <n v="30"/>
    <x v="3"/>
    <x v="3"/>
    <s v="133011602300000001665"/>
    <n v="1"/>
    <n v="52025495"/>
    <s v="SANDRA ROMERO CALDERON"/>
    <s v="Persona Natural"/>
    <m/>
    <m/>
    <m/>
    <n v="8100000"/>
    <m/>
    <m/>
    <m/>
    <n v="8100000"/>
    <n v="5760000"/>
    <x v="37"/>
    <d v="2021-08-25T00:00:00"/>
    <d v="2022-01-06T00:00:00"/>
    <n v="135"/>
    <m/>
    <m/>
    <m/>
    <m/>
    <m/>
    <m/>
    <m/>
    <m/>
    <s v="X"/>
    <m/>
    <n v="0.71111111111111114"/>
  </r>
  <r>
    <n v="1"/>
    <n v="30"/>
    <x v="0"/>
    <s v="FDLRUU-CD-030-2021"/>
    <s v="https://community.secop.gov.co/Public/Tendering/OpportunityDetail/Index?noticeUID=CO1.NTC.1725837&amp;isFromPublicArea=True&amp;isModal=False_x000a_"/>
    <x v="0"/>
    <x v="0"/>
    <s v="Prestación de servicios profesionales y de apoyo a la gestión, o para la ejecución de trabajos artísticos que sólo puedan encomendarse a determinadas personas naturales;"/>
    <s v="“APOYAR AL ALCALDE (SA) LOCAL EN LA PROMOCIÓN, ACOMPAÑAMIENTO, COORDINACIÓN Y ATENCIÓN DE LAS INSTANCIAS DE COORDINACIÓN INTERINSTITUCIONALES Y LAS INSTANCIAS DE PARTICIPACIÓN LOCALES, ASÍ COMO LOS PROCESOS COMUNITARIOS EN LA LOCALIDAD”."/>
    <x v="0"/>
    <s v="Un Nuevo Contrato Social y Ambiental para la Bogotá del Siglo XXI"/>
    <n v="57"/>
    <x v="0"/>
    <x v="0"/>
    <s v="133011605570000001697"/>
    <n v="1"/>
    <n v="52219936"/>
    <s v="SANDRA PATRICIA SANABRIA HERNANDEZ "/>
    <s v="Persona Natural"/>
    <m/>
    <m/>
    <m/>
    <n v="67000000"/>
    <m/>
    <n v="1"/>
    <n v="6253333"/>
    <n v="73253333"/>
    <n v="59853333"/>
    <x v="38"/>
    <d v="2021-02-03T00:00:00"/>
    <d v="2021-12-30T00:00:00"/>
    <n v="300"/>
    <n v="1"/>
    <n v="28"/>
    <n v="1022360143"/>
    <s v="MARIA NATHALYA DELGADO MUÑOZ"/>
    <d v="2021-04-08T00:00:00"/>
    <n v="52260000"/>
    <m/>
    <m/>
    <s v="X"/>
    <m/>
    <n v="0.81707316989931367"/>
  </r>
  <r>
    <n v="1"/>
    <n v="94"/>
    <x v="0"/>
    <s v="FDLRUU-CD-094-2021"/>
    <s v="https://community.secop.gov.co/Public/Tendering/OpportunityDetail/Index?noticeUID=CO1.NTC.1757057&amp;isFromPublicArea=True&amp;isModal=False_x000a_"/>
    <x v="0"/>
    <x v="0"/>
    <s v="Prestación de servicios profesionales y de apoyo a la gestión, o para la ejecución de trabajos artísticos que sólo puedan encomendarse a determinadas personas naturales;"/>
    <s v="PRESTAR LOS SERVICIOS PROFESIONALES DE APOYO JURIDICO AL AREA DE GESTION POLICIVA NORMATIVA Y JURIDICA DE LA ALCALDIA LOCAL DE RAFAEL URIBE URIBE EN EL DESEMPEÑO DE LAS FUNCIONES ASIGNADAS A LA ALCALDÍA LOCAL DE RAFAEL URIBE URIBE”"/>
    <x v="0"/>
    <s v="Un Nuevo Contrato Social y Ambiental para la Bogotá del Siglo XXI"/>
    <n v="57"/>
    <x v="0"/>
    <x v="0"/>
    <s v="133011605570000001698"/>
    <n v="1"/>
    <n v="1105781137"/>
    <s v="SANDRA PATRICIA PINTO GARAY"/>
    <s v="Persona Natural"/>
    <m/>
    <m/>
    <m/>
    <n v="62000000"/>
    <m/>
    <n v="1"/>
    <n v="6613333"/>
    <n v="68613333"/>
    <n v="59726667"/>
    <x v="8"/>
    <d v="2021-02-12T00:00:00"/>
    <d v="2022-01-13T00:00:00"/>
    <n v="300"/>
    <n v="1"/>
    <n v="32"/>
    <m/>
    <m/>
    <m/>
    <m/>
    <m/>
    <m/>
    <s v="X"/>
    <m/>
    <n v="0.87048193679791064"/>
  </r>
  <r>
    <n v="1"/>
    <n v="168"/>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31148872"/>
    <s v="SANDRA MILENA MUÑOZ NAVARRO"/>
    <s v="Persona Natural"/>
    <m/>
    <m/>
    <m/>
    <n v="19800000"/>
    <m/>
    <n v="1"/>
    <n v="3153333"/>
    <n v="22953333"/>
    <n v="19800000"/>
    <x v="12"/>
    <d v="2021-03-01T00:00:00"/>
    <d v="2022-01-13T00:00:00"/>
    <n v="270"/>
    <n v="1"/>
    <n v="43"/>
    <m/>
    <m/>
    <m/>
    <m/>
    <m/>
    <m/>
    <s v="X"/>
    <m/>
    <n v="0.86261982083386324"/>
  </r>
  <r>
    <n v="1"/>
    <n v="26"/>
    <x v="0"/>
    <s v="FDLRUU-CD-026-2021"/>
    <s v="https://community.secop.gov.co/Public/Tendering/OpportunityDetail/Index?noticeUID=CO1.NTC.1721556&amp;isFromPublicArea=True&amp;isModal=False_x000a_"/>
    <x v="0"/>
    <x v="0"/>
    <s v="Prestación de servicios profesionales y de apoyo a la gestión, o para la ejecución de trabajos artísticos que sólo puedan encomendarse a determinadas personas naturales;"/>
    <s v="PRESTAR LOS SERVICIOS PROFESIONALES ESPECIALIZADOS PARA APOYAR EL AREA DE GESTION DE DESARROLLO LOCAL DEL FONDO DE DESARROLLO LOCAL DE RAFAEL URIBE URIBE A FIN DE ORIENTAR LA EJECUCIÓN Y SEGUIMIENTO DE LAS ACTIVIDADES DE LOS PROCESOS ASOCIADOS CON EL ÁREA, ASÍ COMO DE LOS PROYECTOS DE INVERSIÓN DEL PLAN DE DESARROLLO LOCAL VIGENCIA 2021 - 2024"/>
    <x v="0"/>
    <s v="Un Nuevo Contrato Social y Ambiental para la Bogotá del Siglo XXI"/>
    <n v="57"/>
    <x v="0"/>
    <x v="0"/>
    <s v="133011605570000001697"/>
    <n v="1"/>
    <n v="51647190"/>
    <s v="SANDRA MARCELA ROJAS MACIAS"/>
    <s v="Persona Natural"/>
    <m/>
    <m/>
    <m/>
    <n v="78000000"/>
    <m/>
    <n v="1"/>
    <n v="7540000"/>
    <n v="85540000"/>
    <n v="77740000"/>
    <x v="15"/>
    <d v="2021-02-02T00:00:00"/>
    <d v="2021-12-30T00:00:00"/>
    <n v="300"/>
    <n v="1"/>
    <n v="29"/>
    <m/>
    <m/>
    <m/>
    <m/>
    <m/>
    <m/>
    <s v="X"/>
    <m/>
    <n v="0.90881458966565354"/>
  </r>
  <r>
    <n v="1"/>
    <n v="153"/>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53002331"/>
    <s v="SANDRA LILIANA HERNANDEZ ARAGON "/>
    <s v="Persona Natural"/>
    <m/>
    <m/>
    <m/>
    <n v="19800000"/>
    <m/>
    <n v="1"/>
    <n v="3080000"/>
    <n v="22880000"/>
    <n v="19726667"/>
    <x v="12"/>
    <d v="2021-03-02T00:00:00"/>
    <d v="2022-01-13T00:00:00"/>
    <n v="270"/>
    <n v="1"/>
    <n v="42"/>
    <m/>
    <m/>
    <m/>
    <m/>
    <m/>
    <m/>
    <s v="X"/>
    <m/>
    <n v="0.86217950174825175"/>
  </r>
  <r>
    <m/>
    <m/>
    <x v="0"/>
    <m/>
    <m/>
    <x v="5"/>
    <x v="3"/>
    <s v="Otros gastos"/>
    <s v="SALUD EDILES"/>
    <x v="1"/>
    <s v="Un Nuevo Contrato Social y Ambiental para la Bogotá del Siglo XXI"/>
    <s v="No aplica"/>
    <x v="5"/>
    <x v="5"/>
    <s v="131020202020106"/>
    <m/>
    <m/>
    <s v="SALUD EDILES"/>
    <m/>
    <m/>
    <m/>
    <m/>
    <n v="141370000"/>
    <m/>
    <m/>
    <m/>
    <n v="141370000"/>
    <n v="115511200"/>
    <x v="39"/>
    <d v="2021-01-01T00:00:00"/>
    <d v="2021-12-31T00:00:00"/>
    <n v="360"/>
    <m/>
    <m/>
    <m/>
    <m/>
    <m/>
    <m/>
    <m/>
    <m/>
    <s v="X"/>
    <m/>
    <n v="0.8170842470113886"/>
  </r>
  <r>
    <n v="1"/>
    <n v="62"/>
    <x v="0"/>
    <s v="FDLRUU-CD-062-2021"/>
    <s v="https://community.secop.gov.co/Public/Tendering/OpportunityDetail/Index?noticeUID=CO1.NTC.1745520&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OS PROCESOS DE CONTRATACIÓN EN SUS DIFERENTES ETAPAS AL ÁREA DE GESTIÓN DEL DESARROLLO DE LA ALCALDÍA LOCAL DE RAFAEL URIBE URIBE”."/>
    <x v="0"/>
    <s v="Un Nuevo Contrato Social y Ambiental para la Bogotá del Siglo XXI"/>
    <n v="57"/>
    <x v="0"/>
    <x v="0"/>
    <s v="133011605570000001697"/>
    <n v="1"/>
    <n v="52726734"/>
    <s v="ROSALBA VILLALOBOS VILLALOBOS "/>
    <s v="Persona Natural"/>
    <m/>
    <m/>
    <m/>
    <n v="52000000"/>
    <m/>
    <n v="1"/>
    <n v="5546667"/>
    <n v="57546667"/>
    <n v="50093333"/>
    <x v="40"/>
    <d v="2021-02-12T00:00:00"/>
    <d v="2022-01-13T00:00:00"/>
    <n v="300"/>
    <n v="1"/>
    <n v="32"/>
    <m/>
    <m/>
    <m/>
    <m/>
    <m/>
    <m/>
    <s v="X"/>
    <m/>
    <n v="0.8704819168762632"/>
  </r>
  <r>
    <n v="1"/>
    <n v="137"/>
    <x v="0"/>
    <s v="FDLRUU-CD-137-2021"/>
    <s v="https://community.secop.gov.co/Public/Tendering/OpportunityDetail/Index?noticeUID=CO1.NTC.1788948&amp;isFromPublicArea=True&amp;isModal=False_x000a_"/>
    <x v="0"/>
    <x v="0"/>
    <s v="Prestación de servicios profesionales y de apoyo a la gestión, o para la ejecución de trabajos artísticos que sólo puedan encomendarse a determinadas personas naturales;"/>
    <s v="PRESTAR LOS SERVICIOS PROFESIONALES A LA ALCALDÍA LOCAL DE RAFAEL URIBE URIBE, PARA LA EJECUCIÓN Y DIVULGACION DE LAS ACTIVIDADES COMUNITARIAS Y DE APOYO A LOS PROCESOS DE PARTICIPACIÓN EN EL MARCO DEL SISTEMA LOCAL Y DISTRITAL DE PARTICIPACIÓN, LAS RELACIONES INTERINSTITUCIONALES Y LA EJECUCIÓN DE LOS PROYECTOS QUE HACEN PARTE DEL PLAN DE DESARROLLO.”"/>
    <x v="0"/>
    <s v="Un Nuevo Contrato Social y Ambiental para la Bogotá del Siglo XXI"/>
    <n v="57"/>
    <x v="0"/>
    <x v="0"/>
    <s v="133011605570000001697"/>
    <n v="1"/>
    <n v="1090386786"/>
    <s v="RENZO ROLANDO RODRIGUEZ PINZON"/>
    <s v="Persona Natural"/>
    <m/>
    <m/>
    <m/>
    <n v="31200000"/>
    <m/>
    <n v="1"/>
    <n v="15600000"/>
    <n v="46800000"/>
    <n v="42813333"/>
    <x v="41"/>
    <d v="2021-02-24T00:00:00"/>
    <d v="2021-11-23T00:00:00"/>
    <n v="180"/>
    <m/>
    <n v="90"/>
    <m/>
    <m/>
    <m/>
    <m/>
    <m/>
    <m/>
    <s v="X"/>
    <m/>
    <n v="0.91481480769230772"/>
  </r>
  <r>
    <n v="1"/>
    <n v="109"/>
    <x v="0"/>
    <s v="FDLRUU-CD-109-2021"/>
    <s v="https://community.secop.gov.co/Public/Tendering/OpportunityDetail/Index?noticeUID=CO1.NTC.1774074&amp;isFromPublicArea=True&amp;isModal=False"/>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60340764"/>
    <s v="REINA ESPERANZA CORDERO VARGAS "/>
    <s v="Persona Natural"/>
    <m/>
    <m/>
    <m/>
    <n v="41600000"/>
    <m/>
    <n v="1"/>
    <n v="14560000"/>
    <n v="56160000"/>
    <n v="48360000"/>
    <x v="2"/>
    <d v="2021-02-22T00:00:00"/>
    <d v="2022-01-13T00:00:00"/>
    <n v="240"/>
    <n v="1"/>
    <n v="84"/>
    <m/>
    <m/>
    <m/>
    <m/>
    <m/>
    <m/>
    <s v="X"/>
    <m/>
    <n v="0.86111111111111116"/>
  </r>
  <r>
    <n v="1"/>
    <n v="312"/>
    <x v="0"/>
    <s v="FDLRUU-SASI-295-2021"/>
    <s v="https://community.secop.gov.co/Public/Tendering/OpportunityDetail/Index?noticeUID=CO1.NTC.2373812&amp;isFromPublicArea=True&amp;isModal=False"/>
    <x v="3"/>
    <x v="2"/>
    <s v="Subasta inversa "/>
    <s v="ADQUIRIR BIENES PARA LA DOTACIÓN DE ESPACIOS FÍSICOS Y VIRTUALES DE LAS SEDES DE LAS IED QUE MANTENGAN COMO CENTRO EL JUEGO, EL ARTE, LA LITERATURA Y LA EXPLORACIÓN DEL MEDIO COMO ACTIVIDADES RECTORAS DE LA PRIMERA INFANCIA EN EL MARCO DEL PROYECTO DE INVERSIÓN 1640"/>
    <x v="0"/>
    <s v="Un Nuevo Contrato Social y Ambiental para la Bogotá del Siglo XXI"/>
    <n v="14"/>
    <x v="17"/>
    <x v="2"/>
    <s v="133011601140000001640"/>
    <n v="3"/>
    <n v="830016004"/>
    <s v="REDCOMPUTO LTDA "/>
    <s v="Persona Jurídica"/>
    <m/>
    <m/>
    <m/>
    <n v="666799000"/>
    <m/>
    <m/>
    <m/>
    <n v="666799000"/>
    <n v="0"/>
    <x v="42"/>
    <d v="2021-12-20T00:00:00"/>
    <d v="2022-04-19T00:00:00"/>
    <n v="120"/>
    <m/>
    <m/>
    <m/>
    <m/>
    <m/>
    <m/>
    <m/>
    <s v="X"/>
    <m/>
    <m/>
    <n v="0"/>
  </r>
  <r>
    <n v="1"/>
    <n v="160"/>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79496051"/>
    <s v="RAFAEL GALVIS MONCADA "/>
    <s v="Persona Natural"/>
    <m/>
    <m/>
    <m/>
    <n v="19800000"/>
    <m/>
    <n v="1"/>
    <n v="3080000"/>
    <n v="22880000"/>
    <n v="19726667"/>
    <x v="43"/>
    <d v="2021-03-02T00:00:00"/>
    <d v="2022-01-13T00:00:00"/>
    <n v="270"/>
    <n v="1"/>
    <n v="42"/>
    <m/>
    <m/>
    <m/>
    <m/>
    <m/>
    <m/>
    <s v="X"/>
    <m/>
    <n v="0.86217950174825175"/>
  </r>
  <r>
    <n v="1"/>
    <n v="330"/>
    <x v="0"/>
    <s v="FDLRUU-CMA-311-2021 "/>
    <s v="https://community.secop.gov.co/Public/Tendering/OpportunityDetail/Index?noticeUID=CO1.NTC.2436890&amp;isFromPublicArea=True&amp;isModal=False_x000a_"/>
    <x v="6"/>
    <x v="4"/>
    <s v="No aplica"/>
    <s v="REALIZAR LA INTERVENTORIA TECNICA, ADMINISTRATIVA, FINANCIERA, AMBIENTAL Y SST AL CONTRATO DE OBRA PUBLICA RESULTANTE DEL PROCESO DE LICITACION PUBLICA No. FDLRUU-LP-288-2021, CUYO OBJETO ES EJECUTAR A PRECIOS UNITARIOS FIJOS SIN FORMULA DE REAJUSTE LA CONSTRUCCIÓN DE PARQUES VECINALES Y DE BOLSILLO, EN LA LOCALIDAD DE RAFAEL URIBE URIBE, DE CONFORMIDAD CON LOS ESTUDIOS Y DISEÑOS, ANEXOS TECNICOS Y DEMÁS DOCUMENTOS QUE HACEN PARTE INTEGRAL DEL PROCESO..."/>
    <x v="0"/>
    <s v="Un Nuevo Contrato Social y Ambiental para la Bogotá del Siglo XXI"/>
    <n v="33"/>
    <x v="12"/>
    <x v="3"/>
    <s v="133011602330000001670"/>
    <n v="2"/>
    <n v="830028126"/>
    <s v="R&amp;M CONSTRUCCIONES E INTERVENTORIAS S.A.S"/>
    <s v="Persona Jurídica"/>
    <m/>
    <m/>
    <m/>
    <n v="118565081"/>
    <m/>
    <m/>
    <m/>
    <n v="118565081"/>
    <n v="0"/>
    <x v="44"/>
    <s v="CELEBRADO SIN INICIAR"/>
    <s v="CELEBRADO SIN INICIAR"/>
    <n v="150"/>
    <m/>
    <m/>
    <m/>
    <m/>
    <m/>
    <m/>
    <s v="X"/>
    <m/>
    <m/>
    <m/>
    <n v="0"/>
  </r>
  <r>
    <n v="1"/>
    <n v="241"/>
    <x v="0"/>
    <s v="FDLRUU-CD-241-2021 "/>
    <s v="https://community.secop.gov.co/Public/Tendering/OpportunityDetail/Index?noticeUID=CO1.NTC.2104616&amp;isFromPublicArea=True&amp;isModal=False"/>
    <x v="7"/>
    <x v="5"/>
    <s v="Decreto 92 de 2017"/>
    <s v="Aunar esfuerzos para la cooperación administrativa, técnica y económica, entre el Programa para las Naciones Unidas para el Desarrollo (PNUD) y la Alcaldía Local de Rafael Uribe Uribe, con el fin de implementar estrategias que promuevan el fortalecimiento a los emprendimientos de la economía popular de la localidad de Rafael Uribe Uribe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1. Ruta emprendimiento 2. Fortalecimiento empresarial por el FDL Rafael Uribe Uribe"/>
    <x v="0"/>
    <s v="Un Nuevo Contrato Social y Ambiental para la Bogotá del Siglo XXI"/>
    <n v="6"/>
    <x v="10"/>
    <x v="2"/>
    <s v="133011601060000001653"/>
    <n v="1"/>
    <n v="800091076"/>
    <s v="PROGRAMA DE LAS NACIONES UNIDAS PARA EL DESARROLLO- PNUD"/>
    <s v="Persona Jurídica"/>
    <m/>
    <m/>
    <m/>
    <n v="3512931735"/>
    <m/>
    <m/>
    <m/>
    <n v="3512931735"/>
    <n v="2810345388"/>
    <x v="45"/>
    <d v="2021-07-23T00:00:00"/>
    <d v="2022-12-31T00:00:00"/>
    <n v="523"/>
    <m/>
    <m/>
    <m/>
    <m/>
    <m/>
    <m/>
    <m/>
    <s v="X"/>
    <m/>
    <m/>
    <n v="0.8"/>
  </r>
  <r>
    <n v="1"/>
    <n v="323"/>
    <x v="0"/>
    <s v="FDLRUU-SASI-307-2021"/>
    <s v="https://community.secop.gov.co/Public/Tendering/OpportunityDetail/Index?noticeUID=CO1.NTC.2443540&amp;isFromPublicArea=True&amp;isModal=False_x000a_"/>
    <x v="3"/>
    <x v="2"/>
    <s v="Subasta inversa "/>
    <s v="ADQUIRIR ELEMENTOS DE DOTACIÓN PARA JARDINES INFANTILES DE LA SECRETARÍA DISTRITAL DE INTEGRACIÓN SOCIAL QUE OPERAN EN LA LOCALIDAD DE RAFAEL URIBE URIBE DEL PROYECTO DE INVERSIÓN 1656"/>
    <x v="0"/>
    <s v="Un Nuevo Contrato Social y Ambiental para la Bogotá del Siglo XXI"/>
    <n v="6"/>
    <x v="10"/>
    <x v="2"/>
    <s v="133011601060000001656"/>
    <n v="3"/>
    <n v="800045606"/>
    <s v="PRODUCTORA Y COMERCIALIZADORA CELMAX LTDA"/>
    <s v="Persona Jurídica"/>
    <m/>
    <m/>
    <m/>
    <n v="345218700"/>
    <m/>
    <m/>
    <m/>
    <n v="345218700"/>
    <n v="0"/>
    <x v="46"/>
    <s v="CELEBRADO SIN INICIAR"/>
    <s v="CELEBRADO SIN INICIAR"/>
    <n v="90"/>
    <m/>
    <m/>
    <m/>
    <m/>
    <m/>
    <m/>
    <s v="X"/>
    <m/>
    <m/>
    <m/>
    <n v="0"/>
  </r>
  <r>
    <m/>
    <m/>
    <x v="0"/>
    <m/>
    <m/>
    <x v="5"/>
    <x v="3"/>
    <s v="Otros gastos"/>
    <s v="PAGO DE LA PLANILLA INTEGRADA DE AUTOLIQUIDACIÓN DE APORTES DEL MES DE JUNIO DE 2021, DE LOS CONTRATISTAS DE PRESTACIÓN DE SERVICIOS CLASIFICADOS EN RIESGO V DE ARL VINCULADOS A LA ALCALDÍA LOCAL DE RAFAEL URIBE URIBE, CON CONTRATOS SUPERIORES A UN MES"/>
    <x v="0"/>
    <s v="Un Nuevo Contrato Social y Ambiental para la Bogotá del Siglo XXI"/>
    <n v="43"/>
    <x v="1"/>
    <x v="1"/>
    <s v="133011603430000001680"/>
    <m/>
    <n v="860011153"/>
    <s v="POSITIVA COMPAÑIA DE SEGUROS SA"/>
    <s v="Persona Jurídica"/>
    <m/>
    <m/>
    <m/>
    <n v="14242500"/>
    <m/>
    <m/>
    <m/>
    <n v="14242500"/>
    <n v="14242500"/>
    <x v="39"/>
    <d v="2021-01-01T00:00:00"/>
    <d v="2021-12-31T00:00:00"/>
    <n v="360"/>
    <m/>
    <m/>
    <m/>
    <m/>
    <m/>
    <m/>
    <m/>
    <m/>
    <s v="X"/>
    <m/>
    <n v="1"/>
  </r>
  <r>
    <m/>
    <m/>
    <x v="0"/>
    <m/>
    <m/>
    <x v="5"/>
    <x v="3"/>
    <s v="Otros gastos"/>
    <s v="PAGO DE LA PLANILLA INTEGRADA DE AUTOLIQUIDACIÓN DE APORTES DEL MES DE JUNIO DE 2021, DE LOS CONTRATISTAS DE PRESTACIÓN DE SERVICIOS CLASIFICADOS EN RIESGO V DE ARL VINCULADOS A LA ALCALDÍA LOCAL DE RAFAEL URIBE URIBE, CON CONTRATOS SUPERIORES A UN MES"/>
    <x v="0"/>
    <s v="Un Nuevo Contrato Social y Ambiental para la Bogotá del Siglo XXI"/>
    <n v="57"/>
    <x v="1"/>
    <x v="0"/>
    <s v="133011605570000001697"/>
    <m/>
    <n v="860011153"/>
    <s v="POSITIVA COMPAÑIA DE SEGUROS SA"/>
    <s v="Persona Jurídica"/>
    <m/>
    <m/>
    <m/>
    <n v="5144100"/>
    <m/>
    <m/>
    <m/>
    <n v="5144100"/>
    <n v="5144100"/>
    <x v="39"/>
    <d v="2021-01-01T00:00:00"/>
    <d v="2021-12-31T00:00:00"/>
    <n v="360"/>
    <m/>
    <m/>
    <m/>
    <m/>
    <m/>
    <m/>
    <m/>
    <m/>
    <s v="X"/>
    <m/>
    <n v="1"/>
  </r>
  <r>
    <n v="1"/>
    <n v="284"/>
    <x v="1"/>
    <s v="CS-284-2019"/>
    <s v="https://community.secop.gov.co/Public/Tendering/OpportunityDetail/Index?noticeUID=CO1.NTC.932059&amp;isFromPublicArea=True&amp;isModal=False"/>
    <x v="8"/>
    <x v="2"/>
    <s v="Selección abreviada por menor cuantía "/>
    <s v="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GRUPO 3."/>
    <x v="1"/>
    <s v="Un Nuevo Contrato Social y Ambiental para la Bogotá del Siglo XXI"/>
    <s v="No aplica"/>
    <x v="5"/>
    <x v="5"/>
    <s v="131020202020105"/>
    <n v="1"/>
    <n v="860011153"/>
    <s v="POSITIVA COMPAÑIA DE SEGUROS S.A."/>
    <s v="Persona Jurídica"/>
    <m/>
    <m/>
    <m/>
    <m/>
    <m/>
    <n v="2"/>
    <n v="6968406"/>
    <n v="6968406"/>
    <n v="6968406"/>
    <x v="47"/>
    <d v="2021-07-27T00:00:00"/>
    <d v="2022-02-20T00:00:00"/>
    <n v="858"/>
    <n v="2"/>
    <n v="244"/>
    <m/>
    <m/>
    <m/>
    <m/>
    <m/>
    <s v="X"/>
    <m/>
    <m/>
    <n v="1"/>
  </r>
  <r>
    <n v="1"/>
    <n v="67"/>
    <x v="0"/>
    <s v="FDLRUU-CD-067-2021"/>
    <s v="https://community.secop.gov.co/Public/Tendering/OpportunityDetail/Index?noticeUID=CO1.NTC.1743792&amp;isFromPublicArea=True&amp;isModal=False_x000a_"/>
    <x v="0"/>
    <x v="0"/>
    <s v="Prestación de servicios profesionales y de apoyo a la gestión, o para la ejecución de trabajos artísticos que sólo puedan encomendarse a determinadas personas naturales;"/>
    <s v="PRESTAR LOS SERVICIOS PROFESIONALES EN EL APOYO A LOS TRÁMITES Y PROCEDIMIENTOS ADELANTADOS EN EL ÁREA DE GESTIÓN DE DESARROLLO LOCAL - CONTABILIDAD- DEL FONDO DE DESARROLLO LOCAL DE RAFAEL URIBE URIBE"/>
    <x v="0"/>
    <s v="Un Nuevo Contrato Social y Ambiental para la Bogotá del Siglo XXI"/>
    <n v="57"/>
    <x v="0"/>
    <x v="0"/>
    <s v="133011605570000001697"/>
    <n v="1"/>
    <n v="52207882"/>
    <s v="PILAR JASBLEIDY CASTELLANOS ROJAS "/>
    <s v="Persona Natural"/>
    <m/>
    <m/>
    <m/>
    <n v="52000000"/>
    <m/>
    <m/>
    <m/>
    <n v="52000000"/>
    <n v="50266667"/>
    <x v="5"/>
    <d v="2021-02-11T00:00:00"/>
    <d v="2021-12-10T00:00:00"/>
    <n v="300"/>
    <m/>
    <m/>
    <m/>
    <m/>
    <m/>
    <m/>
    <m/>
    <m/>
    <s v="X"/>
    <m/>
    <n v="0.96666667307692311"/>
  </r>
  <r>
    <n v="1"/>
    <n v="68"/>
    <x v="0"/>
    <s v="FDLRUU-CD-068-2021"/>
    <s v="https://community.secop.gov.co/Public/Tendering/OpportunityDetail/Index?noticeUID=CO1.NTC.1751240&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19339805"/>
    <s v="PEDRO LUIS MORENO CABALLERO"/>
    <s v="Persona Natural"/>
    <m/>
    <m/>
    <m/>
    <n v="31200000"/>
    <m/>
    <m/>
    <m/>
    <n v="31200000"/>
    <n v="31200000"/>
    <x v="40"/>
    <d v="2021-02-15T00:00:00"/>
    <d v="2021-08-14T00:00:00"/>
    <n v="180"/>
    <m/>
    <m/>
    <m/>
    <m/>
    <m/>
    <m/>
    <m/>
    <m/>
    <s v="X"/>
    <m/>
    <n v="1"/>
  </r>
  <r>
    <n v="1"/>
    <n v="73845"/>
    <x v="0"/>
    <s v="OC-73845"/>
    <s v=" https://colombiacompra.gov.co/tienda-virtual-del-estado-colombiano/ordenes-compra/73845"/>
    <x v="3"/>
    <x v="2"/>
    <s v="Acuerdo marco de precios "/>
    <s v="ELEMENTOS DE BIOSEGURIDAD PARA EL_x000a_MANEJO DE LA EMERGENCIA SANITARIA,_x000a_SOCIAL y ECOLOGICA PRODUCTO DEL COVID19 ALCALDIA LOCAL RAFAEL URIBE URIBE"/>
    <x v="1"/>
    <s v="Un Nuevo Contrato Social y Ambiental para la Bogotá del Siglo XXI"/>
    <s v="No aplica"/>
    <x v="5"/>
    <x v="5"/>
    <s v="13102020208"/>
    <n v="1"/>
    <n v="900671732"/>
    <s v="PANORAMMA DISEÑO DE SOLUCIONES SAS "/>
    <s v="Persona Jurídica"/>
    <m/>
    <m/>
    <m/>
    <n v="383825"/>
    <m/>
    <m/>
    <m/>
    <n v="383825"/>
    <n v="383825"/>
    <x v="48"/>
    <d v="2021-08-06T00:00:00"/>
    <d v="2021-09-05T00:00:00"/>
    <n v="30"/>
    <m/>
    <m/>
    <m/>
    <m/>
    <m/>
    <m/>
    <m/>
    <m/>
    <s v="X"/>
    <m/>
    <n v="1"/>
  </r>
  <r>
    <n v="1"/>
    <n v="82982"/>
    <x v="0"/>
    <s v="OC-82982"/>
    <s v="https://colombiacompra.gov.co/tienda-virtual-del-estado-colombiano/ordenes-compra/82982"/>
    <x v="3"/>
    <x v="2"/>
    <s v="Acuerdo marco de precios "/>
    <s v="ADQUISICION DE BANDERAS PARA LA ALCALDÍA LOCAL DE RAFAEL URIBE URIBE"/>
    <x v="1"/>
    <s v="Un Nuevo Contrato Social y Ambiental para la Bogotá del Siglo XXI"/>
    <s v="No aplica"/>
    <x v="5"/>
    <x v="5"/>
    <s v="1310202010105"/>
    <n v="1"/>
    <n v="830037946"/>
    <s v="PANAMERICANA LIBRERÍA Y PAPELERÍA S.A."/>
    <s v="Persona Jurídica"/>
    <m/>
    <m/>
    <m/>
    <n v="1914115"/>
    <m/>
    <m/>
    <m/>
    <n v="1914115"/>
    <n v="0"/>
    <x v="14"/>
    <d v="2021-12-17T00:00:00"/>
    <d v="2022-02-20T00:00:00"/>
    <n v="64"/>
    <m/>
    <m/>
    <m/>
    <m/>
    <m/>
    <m/>
    <m/>
    <s v="X"/>
    <m/>
    <m/>
    <n v="0"/>
  </r>
  <r>
    <n v="1"/>
    <n v="74071"/>
    <x v="0"/>
    <s v="OC-74071"/>
    <s v=" https://colombiacompra.gov.co/tienda-virtual-del-estado-colombiano/ordenes-compra/74071"/>
    <x v="3"/>
    <x v="2"/>
    <s v="Acuerdo marco de precios "/>
    <s v="CONTRATAR LA ADQUISICION DE LICENCIAS ADOBE CREATIVE CLOUD PARA LA ALCALDÍA LOCAL DE RAFAEL URIBE URIBE"/>
    <x v="0"/>
    <s v="Un Nuevo Contrato Social y Ambiental para la Bogotá del Siglo XXI"/>
    <n v="57"/>
    <x v="0"/>
    <x v="0"/>
    <s v="133011605570000001697"/>
    <n v="1"/>
    <n v="830037946"/>
    <s v="PANAMERICANA LIBRERÍA Y PAPELERÍA S.A"/>
    <s v="Persona Jurídica"/>
    <m/>
    <m/>
    <m/>
    <n v="9337056"/>
    <m/>
    <m/>
    <m/>
    <n v="9337056"/>
    <n v="9337056"/>
    <x v="25"/>
    <d v="2021-08-10T00:00:00"/>
    <d v="2021-08-30T00:00:00"/>
    <n v="20"/>
    <m/>
    <m/>
    <m/>
    <m/>
    <m/>
    <m/>
    <m/>
    <m/>
    <s v="X"/>
    <m/>
    <n v="1"/>
  </r>
  <r>
    <n v="1"/>
    <n v="74072"/>
    <x v="0"/>
    <s v="OC-74072"/>
    <s v=" https://colombiacompra.gov.co/tienda-virtual-del-estado-colombiano/ordenes-compra/74072"/>
    <x v="3"/>
    <x v="2"/>
    <s v="Acuerdo marco de precios "/>
    <s v="ADQUISICIÓN DE ELEMENTOS Y/O ARTÍCULOS DE PAPELERÍA Y OFICINA PARA EL FONDO DE DESARROLLO LOCAL DE RAFAEL URIBE URIBE”"/>
    <x v="1"/>
    <s v="Un Nuevo Contrato Social y Ambiental para la Bogotá del Siglo XXI"/>
    <s v="No aplica"/>
    <x v="5"/>
    <x v="5"/>
    <s v="1310201010105 - 1310202010206"/>
    <n v="1"/>
    <n v="830037946"/>
    <s v="PANAMERICANA LIBRERÍA Y PAPELERÍA S.A"/>
    <s v="Persona Jurídica"/>
    <m/>
    <m/>
    <m/>
    <n v="7380280"/>
    <m/>
    <m/>
    <m/>
    <n v="7380280"/>
    <n v="7380280"/>
    <x v="25"/>
    <d v="2021-08-10T00:00:00"/>
    <d v="2021-08-30T00:00:00"/>
    <n v="20"/>
    <m/>
    <m/>
    <m/>
    <m/>
    <m/>
    <m/>
    <m/>
    <m/>
    <s v="X"/>
    <m/>
    <n v="1"/>
  </r>
  <r>
    <m/>
    <m/>
    <x v="0"/>
    <m/>
    <m/>
    <x v="5"/>
    <x v="3"/>
    <s v="Otros gastos"/>
    <s v="PAGO DE HONORARIOS DE LOS EDILES DE LA LOCALIDAD DE RAFAEL URIBE URIBE"/>
    <x v="1"/>
    <s v="Un Nuevo Contrato Social y Ambiental para la Bogotá del Siglo XXI"/>
    <s v="No aplica"/>
    <x v="5"/>
    <x v="5"/>
    <s v="13101040102"/>
    <m/>
    <m/>
    <s v="PAGO DE HONORARIOS DE LOS EDILES DE LA LOCALIDAD DE RAFAEL URIBE URIBE"/>
    <m/>
    <m/>
    <m/>
    <m/>
    <n v="1044450000"/>
    <m/>
    <m/>
    <m/>
    <n v="1044450000"/>
    <n v="971603154"/>
    <x v="39"/>
    <d v="2021-01-01T00:00:00"/>
    <d v="2021-12-31T00:00:00"/>
    <n v="360"/>
    <m/>
    <m/>
    <m/>
    <m/>
    <m/>
    <m/>
    <m/>
    <m/>
    <s v="X"/>
    <m/>
    <n v="0.93025339077983626"/>
  </r>
  <r>
    <n v="1"/>
    <n v="9"/>
    <x v="0"/>
    <s v="FDLRUU-CD-009-2021"/>
    <s v="https://community.secop.gov.co/Public/Tendering/OpportunityDetail/Index?noticeUID=CO1.NTC.1689387&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S INSPECCIONES DE POLICÍA DE LA LOCALIDAD, SEGÚN REPARTO."/>
    <x v="0"/>
    <s v="Un Nuevo Contrato Social y Ambiental para la Bogotá del Siglo XXI"/>
    <n v="57"/>
    <x v="0"/>
    <x v="0"/>
    <s v="133011605570000001698"/>
    <n v="1"/>
    <n v="1032456151"/>
    <s v="OSCAR JAVIER OVALLE RIVERA"/>
    <s v="Persona Natural"/>
    <m/>
    <m/>
    <m/>
    <n v="31200000"/>
    <m/>
    <n v="1"/>
    <n v="15600000"/>
    <n v="46800000"/>
    <n v="46800000"/>
    <x v="49"/>
    <d v="2021-01-29T00:00:00"/>
    <d v="2021-10-28T00:00:00"/>
    <n v="180"/>
    <n v="1"/>
    <n v="90"/>
    <m/>
    <m/>
    <m/>
    <m/>
    <m/>
    <m/>
    <s v="X"/>
    <m/>
    <n v="1"/>
  </r>
  <r>
    <n v="1"/>
    <n v="126"/>
    <x v="0"/>
    <s v="FDLRUU-CD-126-2021"/>
    <s v="https://community.secop.gov.co/Public/Tendering/OpportunityDetail/Index?noticeUID=CO1.NTC.1783718&amp;isFromPublicArea=True&amp;isModal=False_x000a_"/>
    <x v="0"/>
    <x v="0"/>
    <s v="Prestación de servicios profesionales y de apoyo a la gestión, o para la ejecución de trabajos artísticos que sólo puedan encomendarse a determinadas personas naturales;"/>
    <s v="PRESTAR SUS SERVICIOS PROFESIONALES PARA LA IMPLEMENTACIÓN DE LAS ACCIONES Y LINEAMIENTOS TÉCNICOS SURTIDOS DEL PROGRAMA DE GESTIÓN DOCUMENTAL Y DEMÁS INSTRUMENTOS TÉCNICOS ARCHIVÍSTICOS"/>
    <x v="0"/>
    <s v="Un Nuevo Contrato Social y Ambiental para la Bogotá del Siglo XXI"/>
    <n v="57"/>
    <x v="0"/>
    <x v="0"/>
    <s v="133011605570000001697"/>
    <n v="1"/>
    <n v="1033742425"/>
    <s v="OSCAR FABIÁN LÓPEZ CAMACHO"/>
    <s v="Persona Natural"/>
    <m/>
    <m/>
    <m/>
    <n v="43000000"/>
    <m/>
    <m/>
    <m/>
    <n v="43000000"/>
    <n v="39560000"/>
    <x v="41"/>
    <d v="2021-02-25T00:00:00"/>
    <d v="2021-12-24T00:00:00"/>
    <n v="300"/>
    <m/>
    <m/>
    <m/>
    <m/>
    <m/>
    <m/>
    <m/>
    <m/>
    <s v="X"/>
    <m/>
    <n v="0.92"/>
  </r>
  <r>
    <n v="1"/>
    <n v="219"/>
    <x v="0"/>
    <s v="FDLRUU-CD-219-2021"/>
    <s v="https://community.secop.gov.co/Public/Tendering/OpportunityDetail/Index?noticeUID=CO1.NTC.1972508&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80202017"/>
    <s v="OSCAR ARBEY ORTIZ DIAZ"/>
    <s v="Persona Natural"/>
    <m/>
    <m/>
    <m/>
    <n v="31200000"/>
    <m/>
    <n v="1"/>
    <n v="5720000"/>
    <n v="36920000"/>
    <n v="28080000"/>
    <x v="50"/>
    <d v="2021-05-19T00:00:00"/>
    <d v="2021-12-31T00:00:00"/>
    <n v="180"/>
    <n v="1"/>
    <n v="33"/>
    <m/>
    <m/>
    <m/>
    <m/>
    <m/>
    <m/>
    <s v="X"/>
    <m/>
    <n v="0.76056338028169013"/>
  </r>
  <r>
    <n v="1"/>
    <n v="244"/>
    <x v="0"/>
    <s v="FDLRUU-CD-244-2021."/>
    <s v="https://community.secop.gov.co/Public/Tendering/OpportunityDetail/Index?noticeUID=CO1.NTC.2143725&amp;isFromPublicArea=True&amp;isModal=False_x000a_"/>
    <x v="2"/>
    <x v="0"/>
    <s v="Contratos interadministrativos"/>
    <s v="AUNAR ESFUERZOS TÉCNICOS, ADMINISTRATIVOS Y LOGÍSTICOS ENTRE LA ALCALDÍA LOCAL DE RAFAEL URIBE URIBE Y LA ORQUESTA FILARMÓNICA DE BOGOTÁ PARA LA CONTINUIDAD Y DESARROLLO DEL CENTRO FILARMÓNICO LOCAL, COMO UN ESPACIO PARA EL PROCESO DE FORMACIÓN MUSICAL IMPLEMENTADO POR LA ORQUESTA Y DIRIGIDO A LA LOCALIDAD"/>
    <x v="1"/>
    <s v="Un Nuevo Contrato Social y Ambiental para la Bogotá del Siglo XXI"/>
    <s v="No aplica"/>
    <x v="5"/>
    <x v="5"/>
    <s v="N/A"/>
    <n v="1"/>
    <n v="899999282"/>
    <s v="ORQUESTA  FILARMONICA DE BOGOTA "/>
    <s v="Persona Jurídica"/>
    <m/>
    <m/>
    <m/>
    <n v="0"/>
    <m/>
    <m/>
    <m/>
    <n v="0"/>
    <s v="-"/>
    <x v="51"/>
    <d v="2021-08-03T00:00:00"/>
    <d v="2022-10-31T00:00:00"/>
    <n v="177"/>
    <n v="1"/>
    <n v="301"/>
    <m/>
    <m/>
    <m/>
    <m/>
    <m/>
    <s v="X"/>
    <m/>
    <m/>
    <s v="-"/>
  </r>
  <r>
    <n v="1"/>
    <n v="87"/>
    <x v="0"/>
    <s v="FDLRUU-CD-087-2021"/>
    <s v="https://community.secop.gov.co/Public/Tendering/OpportunityDetail/Index?noticeUID=CO1.NTC.1757556&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19410967"/>
    <s v="ORLANDO MERCHAN BARRETO"/>
    <s v="Persona Natural"/>
    <m/>
    <m/>
    <m/>
    <n v="31200000"/>
    <m/>
    <n v="1"/>
    <n v="15600000"/>
    <n v="46800000"/>
    <n v="46800000"/>
    <x v="13"/>
    <d v="2021-02-15T00:00:00"/>
    <d v="2021-11-14T00:00:00"/>
    <n v="180"/>
    <n v="1"/>
    <n v="90"/>
    <m/>
    <m/>
    <m/>
    <m/>
    <m/>
    <m/>
    <s v="X"/>
    <m/>
    <n v="1"/>
  </r>
  <r>
    <n v="1"/>
    <n v="242"/>
    <x v="0"/>
    <s v="FDLRUU-CD-242-2021 "/>
    <s v="https://community.secop.gov.co/Public/Tendering/OpportunityDetail/Index?noticeUID=CO1.NTC.2104961&amp;isFromPublicArea=True&amp;isModal=False"/>
    <x v="7"/>
    <x v="5"/>
    <s v="Decreto 92 de 2017"/>
    <s v="AUNAR ESFUERZOS, TÉCNICOS, ADMINISTRATIVOS, JURÍDICOS Y FINANCIEROS PARA FOMENTAR UNA VIDA LIBRE DE VIOLENCIA PARA LAS MUJERES Y PARA IMPLEMENTAR UNA ESTRATEGIA DE CUIDADO A CUIDADORAS Y CUIDADORES RESIDENTES EN LA LOCALIDAD DE RAFAEL URIBE URIBE” EN EL MARCO DEL PROYECTO 1657 Y 1679."/>
    <x v="0"/>
    <s v="Un Nuevo Contrato Social y Ambiental para la Bogotá del Siglo XXI"/>
    <n v="6"/>
    <x v="10"/>
    <x v="2"/>
    <s v="133011601060000001657"/>
    <n v="1"/>
    <n v="860403137"/>
    <s v="ORGANIZACION DE ESTADOS IBEROAMERICANOS-OEI (MUJERES)"/>
    <s v="Persona Jurídica"/>
    <m/>
    <m/>
    <m/>
    <n v="617666000"/>
    <m/>
    <m/>
    <m/>
    <n v="617666000"/>
    <n v="247066400"/>
    <x v="26"/>
    <d v="2021-07-29T00:00:00"/>
    <d v="2022-03-01T00:00:00"/>
    <n v="210"/>
    <m/>
    <m/>
    <m/>
    <m/>
    <m/>
    <m/>
    <m/>
    <s v="X"/>
    <m/>
    <m/>
    <n v="0.4"/>
  </r>
  <r>
    <n v="0"/>
    <n v="242"/>
    <x v="0"/>
    <s v="FDLRUU-CD-242-2021 "/>
    <s v="https://community.secop.gov.co/Public/Tendering/OpportunityDetail/Index?noticeUID=CO1.NTC.2104961&amp;isFromPublicArea=True&amp;isModal=False"/>
    <x v="7"/>
    <x v="5"/>
    <s v="Decreto 92 de 2017"/>
    <s v="AUNAR ESFUERZOS, TÉCNICOS, ADMINISTRATIVOS, JURÍDICOS Y FINANCIEROS PARA FOMENTAR UNA VIDA LIBRE DE VIOLENCIA PARA LAS MUJERES Y PARA IMPLEMENTAR UNA ESTRATEGIA DE CUIDADO A CUIDADORAS Y CUIDADORES RESIDENTES EN LA LOCALIDAD DE RAFAEL URIBE URIBE” EN EL MARCO DEL PROYECTO 1657 Y 1679."/>
    <x v="0"/>
    <s v="Un Nuevo Contrato Social y Ambiental para la Bogotá del Siglo XXI"/>
    <n v="40"/>
    <x v="18"/>
    <x v="1"/>
    <s v="133011603400000001679"/>
    <n v="1"/>
    <n v="860403137"/>
    <s v="ORGANIZACION DE ESTADOS IBEROAMERICANOS-OEI (MUJERES)"/>
    <s v="Persona Jurídica"/>
    <m/>
    <m/>
    <m/>
    <n v="1010227000"/>
    <m/>
    <m/>
    <m/>
    <n v="1010227000"/>
    <n v="404090800"/>
    <x v="26"/>
    <d v="2021-07-29T00:00:00"/>
    <d v="2022-03-01T00:00:00"/>
    <n v="210"/>
    <m/>
    <m/>
    <m/>
    <m/>
    <m/>
    <m/>
    <m/>
    <s v="X"/>
    <m/>
    <m/>
    <n v="0.4"/>
  </r>
  <r>
    <n v="1"/>
    <n v="243"/>
    <x v="0"/>
    <s v="FDLRUU-CD-243-2021 "/>
    <s v="https://community.secop.gov.co/Public/Tendering/OpportunityDetail/Index?noticeUID=CO1.NTC.2126144&amp;isFromPublicArea=True&amp;isModal=False_x000a_"/>
    <x v="7"/>
    <x v="5"/>
    <s v="Decreto 92 de 2017"/>
    <s v="AUNAR ESFUERZOS TECNICOS ADMINISTRATIVOS, JURIDICOS Y FINANCIEROS PARA CREAR ENTORNOS DE RECONCILIACIÓN, Y DE MEJORAMIENTO DE LA CALIDAD DE VIDA DE LAS VICTIMAS DEL CONFLICTO Y EXCOMBATIENTES RESIDENTES EN LA LOCALIDAD DE RAFAEL URIBE URIBE"/>
    <x v="0"/>
    <s v="Un Nuevo Contrato Social y Ambiental para la Bogotá del Siglo XXI"/>
    <n v="39"/>
    <x v="19"/>
    <x v="1"/>
    <s v="133011603390000001678"/>
    <n v="1"/>
    <n v="860403137"/>
    <s v="ORGANIZACION DE ESTADOS IBEROAMERICANOS -OEI (VICTIMAS)"/>
    <s v="Persona Jurídica"/>
    <m/>
    <m/>
    <m/>
    <n v="358968000"/>
    <m/>
    <m/>
    <m/>
    <n v="358968000"/>
    <n v="251277600"/>
    <x v="52"/>
    <d v="2021-07-29T00:00:00"/>
    <d v="2022-02-28T00:00:00"/>
    <n v="210"/>
    <m/>
    <m/>
    <m/>
    <m/>
    <m/>
    <m/>
    <m/>
    <s v="X"/>
    <m/>
    <m/>
    <n v="0.7"/>
  </r>
  <r>
    <n v="1"/>
    <n v="227"/>
    <x v="0"/>
    <s v="FDLRUU-CD-227-2021"/>
    <s v="https://community.secop.gov.co/Public/Tendering/OpportunityDetail/Index?noticeUID=CO1.NTC.2016792&amp;isFromPublicArea=True&amp;isModal=False_x000a_"/>
    <x v="7"/>
    <x v="5"/>
    <s v="Decreto 92 de 2017"/>
    <s v="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
    <x v="0"/>
    <s v="Un Nuevo Contrato Social y Ambiental para la Bogotá del Siglo XXI"/>
    <n v="43"/>
    <x v="1"/>
    <x v="1"/>
    <s v="133011603430000001680"/>
    <n v="1"/>
    <n v="860403137"/>
    <s v="ORGANIZACION DE ESTADOS IBEROAMERICANOS OEI"/>
    <s v="Persona Jurídica"/>
    <m/>
    <m/>
    <m/>
    <n v="60271000"/>
    <m/>
    <m/>
    <m/>
    <n v="60271000"/>
    <n v="36162600"/>
    <x v="53"/>
    <d v="2021-06-22T00:00:00"/>
    <d v="2022-02-21T00:00:00"/>
    <n v="240"/>
    <m/>
    <m/>
    <m/>
    <m/>
    <m/>
    <m/>
    <m/>
    <s v="X"/>
    <m/>
    <m/>
    <n v="0.6"/>
  </r>
  <r>
    <n v="0"/>
    <n v="227"/>
    <x v="0"/>
    <s v="FDLRUU-CD-227-2021"/>
    <s v="https://community.secop.gov.co/Public/Tendering/OpportunityDetail/Index?noticeUID=CO1.NTC.2016792&amp;isFromPublicArea=True&amp;isModal=False_x000a_"/>
    <x v="7"/>
    <x v="5"/>
    <s v="Decreto 92 de 2017"/>
    <s v="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
    <x v="0"/>
    <s v="Un Nuevo Contrato Social y Ambiental para la Bogotá del Siglo XXI"/>
    <n v="48"/>
    <x v="14"/>
    <x v="1"/>
    <s v="133011603480000001682"/>
    <n v="1"/>
    <n v="860403137"/>
    <s v="ORGANIZACION DE ESTADOS IBEROAMERICANOS OEI"/>
    <s v="Persona Jurídica"/>
    <m/>
    <m/>
    <m/>
    <n v="728966000"/>
    <m/>
    <m/>
    <m/>
    <n v="728966000"/>
    <n v="437379600"/>
    <x v="53"/>
    <d v="2021-06-22T00:00:00"/>
    <d v="2022-02-21T00:00:00"/>
    <n v="240"/>
    <m/>
    <m/>
    <m/>
    <m/>
    <m/>
    <m/>
    <m/>
    <s v="X"/>
    <m/>
    <m/>
    <n v="0.6"/>
  </r>
  <r>
    <n v="1"/>
    <n v="86"/>
    <x v="0"/>
    <s v="FDLRUU-CD-086-2021"/>
    <s v="https://community.secop.gov.co/Public/Tendering/OpportunityDetail/Index?noticeUID=CO1.NTC.1756653&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
    <x v="0"/>
    <s v="Un Nuevo Contrato Social y Ambiental para la Bogotá del Siglo XXI"/>
    <n v="57"/>
    <x v="0"/>
    <x v="0"/>
    <s v="133011605570000001697"/>
    <n v="1"/>
    <n v="79806948"/>
    <s v="OMAR ALEXANDER SALVADOR ROMERO "/>
    <s v="Persona Natural"/>
    <m/>
    <m/>
    <m/>
    <n v="26000000"/>
    <m/>
    <n v="1"/>
    <n v="2513333"/>
    <n v="28513333"/>
    <n v="24786667"/>
    <x v="13"/>
    <d v="2021-02-15T00:00:00"/>
    <d v="2022-01-13T00:00:00"/>
    <n v="300"/>
    <n v="1"/>
    <n v="29"/>
    <m/>
    <m/>
    <m/>
    <m/>
    <m/>
    <m/>
    <s v="X"/>
    <m/>
    <n v="0.86930093370704853"/>
  </r>
  <r>
    <n v="1"/>
    <n v="270"/>
    <x v="0"/>
    <s v="FDLRUU-CD-270-2021"/>
    <s v="https://community.secop.gov.co/Public/Tendering/OpportunityDetail/Index?noticeUID=CO1.NTC.2178989&amp;isFromPublicArea=True&amp;isModal=False_x000a_"/>
    <x v="0"/>
    <x v="0"/>
    <s v="Prestación de servicios profesionales y de apoyo a la gestión, o para la ejecución de trabajos artísticos que sólo puedan encomendarse a determinadas personas naturales;"/>
    <s v="_x0009_PRESTAR SUS SERVICIOS ASISTENCIALES PARA LA GESTIÓN DEL RIESGO, EN EL MARCO DE LOS VIGÍAS DEL RIESGO DE LA LOCALIDAD DE RAFAEL URIBE URIBE"/>
    <x v="0"/>
    <s v="Un Nuevo Contrato Social y Ambiental para la Bogotá del Siglo XXI"/>
    <n v="30"/>
    <x v="3"/>
    <x v="3"/>
    <s v="133011602300000001665"/>
    <n v="1"/>
    <n v="79792466"/>
    <s v="OMAR ALEJANDRO  BAQUERO DIAZ"/>
    <s v="Persona Natural"/>
    <m/>
    <m/>
    <m/>
    <n v="8100000"/>
    <m/>
    <m/>
    <m/>
    <n v="8100000"/>
    <n v="5760000"/>
    <x v="54"/>
    <d v="2021-08-25T00:00:00"/>
    <d v="2022-01-07T00:00:00"/>
    <n v="135"/>
    <m/>
    <m/>
    <m/>
    <m/>
    <m/>
    <m/>
    <m/>
    <m/>
    <s v="X"/>
    <m/>
    <n v="0.71111111111111114"/>
  </r>
  <r>
    <n v="1"/>
    <n v="239"/>
    <x v="0"/>
    <s v="FDLRUU-CD-239-2021 "/>
    <s v="https://community.secop.gov.co/Public/Tendering/OpportunityDetail/Index?noticeUID=CO1.NTC.2094437&amp;isFromPublicArea=True&amp;isModal=False"/>
    <x v="0"/>
    <x v="0"/>
    <s v="Prestación de servicios profesionales y de apoyo a la gestión, o para la ejecución de trabajos artísticos que sólo puedan encomendarse a determinadas personas naturales;"/>
    <s v="PRESTAR SERVICIOS PROFESIONALES AL DESPACHO EN LA FORMULACIÓN, IMPLEMENTACIÓN Y SEGUIMIENTO DE PLANES, PROYECTOS Y ESTRATEGIAS ECONOMICAS, SOCIALES, AMBIENTALES Y CULTURALES, EN LA LOCALIDAD RAFAEL URIBE URIBE"/>
    <x v="0"/>
    <s v="Un Nuevo Contrato Social y Ambiental para la Bogotá del Siglo XXI"/>
    <n v="57"/>
    <x v="0"/>
    <x v="0"/>
    <s v="133011605570000001697"/>
    <n v="1"/>
    <n v="1020741588"/>
    <s v="OLGA LUCIA BOHORQUEZ DUQUE "/>
    <s v="Persona Natural"/>
    <m/>
    <m/>
    <m/>
    <n v="24000000"/>
    <m/>
    <m/>
    <m/>
    <n v="24000000"/>
    <n v="21000000"/>
    <x v="17"/>
    <d v="2021-07-16T00:00:00"/>
    <d v="2021-10-31T00:00:00"/>
    <n v="120"/>
    <m/>
    <m/>
    <m/>
    <m/>
    <m/>
    <m/>
    <m/>
    <m/>
    <m/>
    <s v="X"/>
    <n v="0.875"/>
  </r>
  <r>
    <n v="1"/>
    <n v="304"/>
    <x v="0"/>
    <s v="FDLRUU-CD-304-2021"/>
    <s v="https://community.secop.gov.co/Public/Tendering/OpportunityDetail/Index?noticeUID=CO1.NTC.2348631&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52484426"/>
    <s v="NUBIA ESPERANZA SANTAFE CASTELLANOS "/>
    <s v="Persona Natural"/>
    <m/>
    <m/>
    <m/>
    <n v="12653333"/>
    <m/>
    <m/>
    <m/>
    <n v="12653333"/>
    <n v="4506667"/>
    <x v="36"/>
    <d v="2021-11-05T00:00:00"/>
    <d v="2022-01-17T00:00:00"/>
    <n v="73"/>
    <m/>
    <m/>
    <m/>
    <m/>
    <m/>
    <m/>
    <m/>
    <m/>
    <s v="X"/>
    <m/>
    <n v="0.35616441928778764"/>
  </r>
  <r>
    <n v="1"/>
    <n v="6"/>
    <x v="0"/>
    <s v="FDLRUU-CD-006-2021"/>
    <s v="https://community.secop.gov.co/Public/Tendering/OpportunityDetail/Index?noticeUID=CO1.NTC.1685643&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SNITRATIVAS QUE CURSAN EN LA ALCALDÍA LOCAL."/>
    <x v="0"/>
    <s v="Un Nuevo Contrato Social y Ambiental para la Bogotá del Siglo XXI"/>
    <n v="57"/>
    <x v="0"/>
    <x v="0"/>
    <s v="133011605570000001698"/>
    <n v="1"/>
    <n v="52484426"/>
    <s v="NUBIA ESPERANZA SANTAFE CASTELLANOS"/>
    <s v="Persona Natural"/>
    <m/>
    <m/>
    <m/>
    <n v="31200000"/>
    <m/>
    <n v="1"/>
    <n v="15600000"/>
    <n v="46800000"/>
    <n v="46800000"/>
    <x v="49"/>
    <d v="2021-01-29T00:00:00"/>
    <d v="2021-10-28T00:00:00"/>
    <n v="180"/>
    <n v="1"/>
    <n v="90"/>
    <m/>
    <m/>
    <m/>
    <m/>
    <m/>
    <m/>
    <s v="X"/>
    <m/>
    <n v="1"/>
  </r>
  <r>
    <n v="1"/>
    <n v="255"/>
    <x v="0"/>
    <s v="FLDRUU-CD-255-2021"/>
    <s v="https://community.secop.gov.co/Public/Tendering/OpportunityDetail/Index?noticeUID=CO1.NTC.2165138&amp;isFromPublicArea=True&amp;isModal=False_x000a_"/>
    <x v="0"/>
    <x v="0"/>
    <s v="Prestación de servicios profesionales y de apoyo a la gestión, o para la ejecución de trabajos artísticos que sólo puedan encomendarse a determinadas personas naturales;"/>
    <s v="PRESTAR SERVICIOS DE APOYO A LA GESTIÓN LOCAL EN LOS TEMAS DE MITIGACIÓN DEL RIESGO EN CAMPO, EN EL MARCO DEL PLAN DE DESARROLLO LOCAL DE LA LOCALIDAD DE RAFAEL URIBE URIBE"/>
    <x v="0"/>
    <s v="Un Nuevo Contrato Social y Ambiental para la Bogotá del Siglo XXI"/>
    <n v="30"/>
    <x v="3"/>
    <x v="3"/>
    <s v="133011602300000001665"/>
    <n v="1"/>
    <n v="52544480"/>
    <s v="NINI JOHANNA VARGAS "/>
    <s v="Persona Natural"/>
    <m/>
    <m/>
    <m/>
    <n v="8100000"/>
    <m/>
    <m/>
    <m/>
    <n v="8100000"/>
    <n v="6240000"/>
    <x v="55"/>
    <d v="2021-08-17T00:00:00"/>
    <d v="2022-01-01T00:00:00"/>
    <n v="135"/>
    <m/>
    <m/>
    <m/>
    <m/>
    <m/>
    <m/>
    <m/>
    <m/>
    <s v="X"/>
    <m/>
    <n v="0.77037037037037037"/>
  </r>
  <r>
    <n v="1"/>
    <n v="44"/>
    <x v="0"/>
    <s v="FDLRUU-CD-044-2021"/>
    <s v="https://community.secop.gov.co/Public/Tendering/OpportunityDetail/Index?noticeUID=CO1.NTC.1732456&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PARA LA IMPLEMENTACIÓN DEL PROCESO DE VERIFICACIÓN, SOPORTE Y ACOMPAÑAMIENTO, EN EL DESARROLLO DE LAS ACTIVIDADES PROPIAS DE LOS PROCESOS Y ACTUACIONES ADMINISTRATIVAS EXISTENTES"/>
    <x v="0"/>
    <s v="Un Nuevo Contrato Social y Ambiental para la Bogotá del Siglo XXI"/>
    <n v="57"/>
    <x v="0"/>
    <x v="0"/>
    <s v="133011605570000001698"/>
    <n v="1"/>
    <n v="52828741"/>
    <s v="NINI JOHANA VALENZUELA "/>
    <s v="Persona Natural"/>
    <m/>
    <m/>
    <m/>
    <n v="33000000"/>
    <m/>
    <n v="1"/>
    <n v="4290000"/>
    <n v="37290000"/>
    <n v="32560000"/>
    <x v="56"/>
    <d v="2021-02-05T00:00:00"/>
    <d v="2022-01-13T00:00:00"/>
    <n v="300"/>
    <n v="1"/>
    <n v="39"/>
    <m/>
    <m/>
    <m/>
    <m/>
    <m/>
    <m/>
    <s v="X"/>
    <m/>
    <n v="0.87315634218289084"/>
  </r>
  <r>
    <n v="1"/>
    <n v="45"/>
    <x v="0"/>
    <s v="FDLRUU-CD-045-2021"/>
    <s v="https://community.secop.gov.co/Public/Tendering/OpportunityDetail/Index?noticeUID=CO1.NTC.1733137&amp;isFromPublicArea=True&amp;isModal=False_x000a_"/>
    <x v="0"/>
    <x v="0"/>
    <s v="Prestación de servicios profesionales y de apoyo a la gestión, o para la ejecución de trabajos artísticos que sólo puedan encomendarse a determinadas personas naturales;"/>
    <s v="PRESTAR LOS SERVICIOS TECNICOS DE APOYO A LOS PROFESIONALES ENCARGADOS DE LA DEPURACION DE LAS OBLIGACIONES POR PAGAR A CARGO DEL FONDO DE DESARROLLO LOCAL DE RAFAEL URIBE URIBE"/>
    <x v="0"/>
    <s v="Un Nuevo Contrato Social y Ambiental para la Bogotá del Siglo XXI"/>
    <n v="57"/>
    <x v="0"/>
    <x v="0"/>
    <s v="133011605570000001697"/>
    <n v="1"/>
    <n v="52343298"/>
    <s v="NIDIA YANETH CHITIVA RODRIGUEZ"/>
    <s v="Persona Natural"/>
    <m/>
    <m/>
    <m/>
    <n v="39000000"/>
    <m/>
    <n v="1"/>
    <n v="3770000"/>
    <n v="42770000"/>
    <n v="37180000"/>
    <x v="13"/>
    <d v="2021-02-15T00:00:00"/>
    <d v="2022-01-13T00:00:00"/>
    <n v="300"/>
    <n v="1"/>
    <n v="29"/>
    <m/>
    <m/>
    <m/>
    <m/>
    <m/>
    <m/>
    <s v="X"/>
    <m/>
    <n v="0.8693009118541033"/>
  </r>
  <r>
    <n v="1"/>
    <n v="24"/>
    <x v="0"/>
    <s v="FDLRUU-CD-024-2021"/>
    <s v="https://community.secop.gov.co/Public/Tendering/OpportunityDetail/Index?noticeUID=CO1.NTC.1724247&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AL DESPACHO DE LA ALCALDÍA LOCAL DE RAFAEL URIBE URIBE"/>
    <x v="0"/>
    <s v="Un Nuevo Contrato Social y Ambiental para la Bogotá del Siglo XXI"/>
    <n v="57"/>
    <x v="0"/>
    <x v="0"/>
    <s v="133011605570000001697"/>
    <n v="1"/>
    <n v="1015465408"/>
    <s v="NICOLE DAYAN SILVA VELASCO "/>
    <s v="Persona Natural"/>
    <m/>
    <m/>
    <m/>
    <n v="26000000"/>
    <m/>
    <m/>
    <m/>
    <n v="26000000"/>
    <n v="22966667"/>
    <x v="38"/>
    <d v="2021-02-03T00:00:00"/>
    <d v="2021-10-26T00:00:00"/>
    <n v="300"/>
    <m/>
    <m/>
    <m/>
    <m/>
    <m/>
    <m/>
    <m/>
    <m/>
    <m/>
    <s v="X"/>
    <n v="0.88333334615384618"/>
  </r>
  <r>
    <n v="1"/>
    <n v="265"/>
    <x v="0"/>
    <s v="FDLRUU-CD-265-2021"/>
    <s v="https://community.secop.gov.co/Public/Tendering/OpportunityDetail/Index?noticeUID=CO1.NTC.2165207&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32390216"/>
    <s v="NELCY MALODY LAMPERA CARRILLO "/>
    <s v="Persona Natural"/>
    <m/>
    <m/>
    <m/>
    <n v="8100000"/>
    <m/>
    <m/>
    <m/>
    <n v="8100000"/>
    <n v="6240000"/>
    <x v="25"/>
    <d v="2021-08-17T00:00:00"/>
    <d v="2022-01-01T00:00:00"/>
    <n v="135"/>
    <m/>
    <m/>
    <m/>
    <m/>
    <m/>
    <m/>
    <m/>
    <m/>
    <s v="X"/>
    <m/>
    <n v="0.77037037037037037"/>
  </r>
  <r>
    <n v="1"/>
    <n v="260"/>
    <x v="0"/>
    <s v="FDLRUU-CD-260-2021"/>
    <s v="https://community.secop.gov.co/Public/Tendering/OpportunityDetail/Index?noticeUID=CO1.NTC.2167124&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13593717"/>
    <s v="NANCY PAOLA BOLIVAR MACA"/>
    <s v="Persona Natural"/>
    <m/>
    <m/>
    <m/>
    <n v="8100000"/>
    <m/>
    <m/>
    <m/>
    <n v="8100000"/>
    <n v="5880000"/>
    <x v="55"/>
    <d v="2021-08-19T00:00:00"/>
    <d v="2022-01-03T00:00:00"/>
    <n v="135"/>
    <m/>
    <m/>
    <n v="53045067"/>
    <s v="JULIETH MARCELA GORDILLO ARIAS"/>
    <d v="2021-11-04T00:00:00"/>
    <n v="4560000"/>
    <m/>
    <m/>
    <s v="X"/>
    <m/>
    <n v="0.72592592592592597"/>
  </r>
  <r>
    <n v="1"/>
    <n v="204"/>
    <x v="0"/>
    <s v="FDLRUU-CD-204-2021"/>
    <s v="https://community.secop.gov.co/Public/Tendering/OpportunityDetail/Index?noticeUID=CO1.NTC.1865279&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ACOMPAÑANDO AL EQUIPO JURÍDICO DE DEPURACIÓN EN LAS LABORES OPERATIVAS QUE GENERA EL PROCESO DE IMPULSO DE LAS ACTUACIONES ADMINISTRATIVAS EXISTENTES EN LA ALCALDÍA LOCAL DE RAFAEL URIBE URIBE_x0009_ "/>
    <x v="0"/>
    <s v="Un Nuevo Contrato Social y Ambiental para la Bogotá del Siglo XXI"/>
    <n v="57"/>
    <x v="0"/>
    <x v="0"/>
    <s v="133011605570000001698"/>
    <n v="1"/>
    <n v="52832043"/>
    <s v="NANCY BRIGITTE RUIZ BUITRAGO"/>
    <s v="Persona Natural"/>
    <m/>
    <m/>
    <m/>
    <n v="26000000"/>
    <m/>
    <m/>
    <m/>
    <n v="26000000"/>
    <n v="20973333"/>
    <x v="57"/>
    <d v="2021-03-29T00:00:00"/>
    <d v="2022-01-28T00:00:00"/>
    <n v="300"/>
    <m/>
    <m/>
    <m/>
    <m/>
    <m/>
    <m/>
    <m/>
    <m/>
    <s v="X"/>
    <m/>
    <n v="0.80666665384615388"/>
  </r>
  <r>
    <n v="1"/>
    <n v="3"/>
    <x v="0"/>
    <s v="FDLRUU-CD-003-2021"/>
    <s v="https://community.secop.gov.co/Public/Tendering/OpportunityDetail/Index?noticeUID=CO1.NTC.1684211&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LA REVISIÓN Y/O ELABORACIÓN DE LOS DOCUMENTOS Y GESTIONES PROVENIENTES DE LAS DIFERENTES ÁREAS RELACIONADAS CON TEMAS ADMINISTRATIVOS CONTABLES Y FINANCIEROS DE LOS PROCESOS Y CONTRATOS DEL FONDO DE DESARROLLO LOCAL DE RAFAEL URIBE URIBE.”"/>
    <x v="0"/>
    <s v="Un Nuevo Contrato Social y Ambiental para la Bogotá del Siglo XXI"/>
    <n v="57"/>
    <x v="0"/>
    <x v="0"/>
    <s v="133011605570000001697"/>
    <n v="1"/>
    <n v="53077157"/>
    <s v="MONICA YAMILE QUEVEDO CORREA"/>
    <s v="Persona Natural"/>
    <m/>
    <m/>
    <m/>
    <n v="67000000"/>
    <m/>
    <n v="1"/>
    <n v="10720000"/>
    <n v="77720000"/>
    <n v="68116667"/>
    <x v="58"/>
    <d v="2021-01-26T00:00:00"/>
    <d v="2022-01-13T00:00:00"/>
    <n v="300"/>
    <n v="1"/>
    <n v="48"/>
    <m/>
    <m/>
    <m/>
    <m/>
    <m/>
    <m/>
    <s v="X"/>
    <m/>
    <n v="0.8764367858980957"/>
  </r>
  <r>
    <n v="1"/>
    <n v="58"/>
    <x v="0"/>
    <s v="FDLRUU-CD-058-2021"/>
    <s v="https://community.secop.gov.co/Public/Tendering/OpportunityDetail/Index?noticeUID=CO1.NTC.1748327&amp;isFromPublicArea=True&amp;isModal=False_x000a_"/>
    <x v="0"/>
    <x v="0"/>
    <s v="Prestación de servicios profesionales y de apoyo a la gestión, o para la ejecución de trabajos artísticos que sólo puedan encomendarse a determinadas personas naturales;"/>
    <s v="PRESTAR SUS SERVICIOS DE APOYO TECNICO ADMINISTRATIVO EN EL PROCESO DE TOMA FISICA, VERIFICACIÓN, CLASIFICACIÓN Y ACTUALIZACIÓN DE LA INFORMACIÓN DE BIENES MUEBLES E INMUEBLES DE PROPIEDAD Y/O A CARGO DEL FONDO DE DESARROLLO LOCAL DE RAFAEL URIBE URIBE ASÍ COMO LA DEPURACIÓN DE LOS CONTRATOS DE COMODATO Y LAS DEMAS ACTUACIONES ADMINISTRATIVAS QUE GENERE EL AREA DE GESTIÓN PARA EL DESARROLLO LOCAL – ALMACEN DE CONFORMIDAD CON LAS DISPOSICIONES LEGALES VIGENTES”."/>
    <x v="0"/>
    <s v="Un Nuevo Contrato Social y Ambiental para la Bogotá del Siglo XXI"/>
    <n v="57"/>
    <x v="0"/>
    <x v="0"/>
    <s v="133011605570000001697"/>
    <n v="1"/>
    <n v="1026568078"/>
    <s v="MONICA TATIANA ARIZA "/>
    <s v="Persona Natural"/>
    <m/>
    <m/>
    <m/>
    <n v="39000000"/>
    <m/>
    <n v="1"/>
    <n v="4290000"/>
    <n v="43290000"/>
    <n v="37700000"/>
    <x v="40"/>
    <d v="2021-02-11T00:00:00"/>
    <d v="2022-01-13T00:00:00"/>
    <n v="300"/>
    <n v="1"/>
    <n v="33"/>
    <m/>
    <m/>
    <m/>
    <m/>
    <m/>
    <m/>
    <s v="X"/>
    <m/>
    <n v="0.87087087087087089"/>
  </r>
  <r>
    <n v="1"/>
    <n v="11"/>
    <x v="0"/>
    <s v="FDLRUU-CD-011-2021"/>
    <s v="https://community.secop.gov.co/Public/Tendering/OpportunityDetail/Index?noticeUID=CO1.NTC.1689714&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52857075"/>
    <s v="MONICA GOMEZ GUZMAN "/>
    <s v="Persona Natural"/>
    <m/>
    <m/>
    <m/>
    <n v="31200000"/>
    <m/>
    <n v="1"/>
    <n v="15600000"/>
    <n v="46800000"/>
    <n v="46800000"/>
    <x v="49"/>
    <d v="2021-01-27T00:00:00"/>
    <d v="2021-10-26T00:00:00"/>
    <n v="180"/>
    <n v="1"/>
    <n v="90"/>
    <m/>
    <m/>
    <m/>
    <m/>
    <m/>
    <m/>
    <s v="X"/>
    <m/>
    <n v="1"/>
  </r>
  <r>
    <n v="1"/>
    <n v="48"/>
    <x v="0"/>
    <s v="FDLRUU-CD-048-2021"/>
    <s v="https://community.secop.gov.co/Public/Tendering/OpportunityDetail/Index?noticeUID=CO1.NTC.1746007&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EN EL ANALISIS REVISION, TRAMITE Y SUSCRIPCION DE LOS ACTOS ADMINISTRATIVOS, DESPACHOS COMISORIOS, TUTELAS Y LOS CONCEPTOS JURIDICOS QUE SE LE SOLICITEN"/>
    <x v="0"/>
    <s v="Un Nuevo Contrato Social y Ambiental para la Bogotá del Siglo XXI"/>
    <n v="57"/>
    <x v="0"/>
    <x v="0"/>
    <s v="133011605570000001698"/>
    <n v="1"/>
    <n v="52177304"/>
    <s v="MONICA ELVIRA  CRUZ CORREAL"/>
    <s v="Persona Natural"/>
    <m/>
    <m/>
    <m/>
    <n v="57000000"/>
    <m/>
    <m/>
    <m/>
    <n v="57000000"/>
    <n v="55100000"/>
    <x v="5"/>
    <d v="2021-02-11T00:00:00"/>
    <d v="2021-12-10T00:00:00"/>
    <n v="300"/>
    <m/>
    <m/>
    <m/>
    <m/>
    <m/>
    <m/>
    <m/>
    <m/>
    <s v="X"/>
    <m/>
    <n v="0.96666666666666667"/>
  </r>
  <r>
    <n v="1"/>
    <n v="185"/>
    <x v="0"/>
    <s v="FDLRUU-CD-185-2021"/>
    <s v="https://community.secop.gov.co/Public/Tendering/OpportunityDetail/Index?noticeUID=CO1.NTC.1822125&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JURIDICAMENTE LA EJECUCIÓN Y SEGUIMIENTO DE LAS ACTIVIDADES DE LOS PROCESOS ASOCIADOS CON LA PLANEACIÓN LOCAL, ASÍ COMO DE LOS PROYECTOS DE INVERSIÓN DEL PLAN DE DESARROLLO LOCAL VIGENCIA 2021 - 2024"/>
    <x v="0"/>
    <s v="Un Nuevo Contrato Social y Ambiental para la Bogotá del Siglo XXI"/>
    <n v="57"/>
    <x v="0"/>
    <x v="0"/>
    <s v="133011605570000001697"/>
    <n v="1"/>
    <n v="63501879"/>
    <s v="MONICA DUARTE ORTIZ"/>
    <s v="Persona Natural"/>
    <m/>
    <m/>
    <m/>
    <n v="65000000"/>
    <n v="-30983333"/>
    <m/>
    <m/>
    <n v="34016667"/>
    <n v="34016667"/>
    <x v="59"/>
    <d v="2021-03-09T00:00:00"/>
    <d v="2021-08-16T00:00:00"/>
    <n v="300"/>
    <m/>
    <m/>
    <m/>
    <m/>
    <m/>
    <m/>
    <m/>
    <m/>
    <m/>
    <s v="X"/>
    <n v="1"/>
  </r>
  <r>
    <n v="1"/>
    <n v="71"/>
    <x v="0"/>
    <s v="FDLRUU-CD-071-2021"/>
    <s v="https://community.secop.gov.co/Public/Tendering/OpportunityDetail/Index?noticeUID=CO1.NTC.1752265&amp;isFromPublicArea=True&amp;isModal=False_x000a_"/>
    <x v="0"/>
    <x v="0"/>
    <s v="Prestación de servicios profesionales y de apoyo a la gestión, o para la ejecución de trabajos artísticos que sólo puedan encomendarse a determinadas personas naturales;"/>
    <s v="PRESTAR LOS SERVICIOS ESPECIALIZADOS PARA APOYAR AL DESPACHO DE LA ALCALDÍA LOCAL DE RAFAEL URIBE URIBE EN EL DISEÑO Y ESTRATEGIAS, COORDINACIÓN Y EMISIÓN DE LINEAMIENTOS QUE COADYUVEN AL FORTALECIMIENTO INSTITUCIONAL ENTORNO A LAS ACTIVIDADES QUE REALIZA LA ALCALDÍA LOCAL EN SUS DIFERENTES DEPENDENCIAS"/>
    <x v="0"/>
    <s v="Un Nuevo Contrato Social y Ambiental para la Bogotá del Siglo XXI"/>
    <n v="57"/>
    <x v="0"/>
    <x v="0"/>
    <s v="133011605570000001697"/>
    <n v="1"/>
    <n v="1023888264"/>
    <s v="MONICA DEL PILAR PARRA RANGEL "/>
    <s v="Persona Natural"/>
    <m/>
    <m/>
    <m/>
    <n v="75000000"/>
    <m/>
    <n v="1"/>
    <n v="8250000"/>
    <n v="83250000"/>
    <n v="72750000"/>
    <x v="40"/>
    <d v="2021-02-10T00:00:00"/>
    <d v="2022-01-12T00:00:00"/>
    <n v="300"/>
    <n v="1"/>
    <n v="33"/>
    <m/>
    <m/>
    <m/>
    <m/>
    <m/>
    <m/>
    <s v="X"/>
    <m/>
    <n v="0.87387387387387383"/>
  </r>
  <r>
    <n v="1"/>
    <n v="8"/>
    <x v="0"/>
    <s v="FDLRUU-CD-008-2021"/>
    <s v="https://community.secop.gov.co/Public/Tendering/ContractNoticePhases/View?PPI=CO1.PPI.11735260&amp;isFromPublicArea=True&amp;isModal=False"/>
    <x v="0"/>
    <x v="0"/>
    <s v="Prestación de servicios profesionales y de apoyo a la gestión, o para la ejecución de trabajos artísticos que sólo puedan encomendarse a determinadas personas naturales;"/>
    <s v="PRESTAR LOS SERVICIOS PROFESIONALES PARA DEPURAR LAS OBLIGACIONES POR PAGAR A CARGO DEL FONDO DE DESARROLLO DE RAFAEL URIBE URIBE."/>
    <x v="0"/>
    <s v="Un Nuevo Contrato Social y Ambiental para la Bogotá del Siglo XXI"/>
    <n v="57"/>
    <x v="0"/>
    <x v="0"/>
    <s v="133011605570000001697"/>
    <n v="1"/>
    <n v="52856574"/>
    <s v="MILENA VANEGAS LOPEZ"/>
    <s v="Persona Natural"/>
    <m/>
    <m/>
    <m/>
    <n v="52000000"/>
    <m/>
    <n v="1"/>
    <n v="7800000"/>
    <n v="59800000"/>
    <n v="52346667"/>
    <x v="49"/>
    <d v="2021-01-29T00:00:00"/>
    <d v="2022-01-13T00:00:00"/>
    <n v="300"/>
    <n v="1"/>
    <n v="45"/>
    <m/>
    <m/>
    <m/>
    <m/>
    <m/>
    <m/>
    <s v="X"/>
    <m/>
    <n v="0.87536232441471573"/>
  </r>
  <r>
    <n v="1"/>
    <n v="226"/>
    <x v="0"/>
    <s v="FDLRUU-SABM-226-2021"/>
    <s v="https://community.secop.gov.co/Public/Tendering/OpportunityDetail/Index?noticeUID=CO1.NTC.2016319&amp;isFromPublicArea=True&amp;isModal=False_x000a_"/>
    <x v="1"/>
    <x v="5"/>
    <s v="Decreto 92 de 2017"/>
    <s v="CONTRATAR LA PRESTACIÓN DEL SERVICIO DE VIGILANCIA Y SEGURIDAD PRIVADA A TRAVÉS DE LA BOLSA MERCANTIL DE COLOMBIA S.A. PARA LOS PREDIOS Y/O BIENES DE PROPIEDAD Y/O TENENCIA DEL FONDO DE DESARROLLO LOCAL RAFAEL URIBE URIBE DE CONFORMIDAD CON LAS CONDICIONES TÉCNICAS QUE DESIGNE"/>
    <x v="1"/>
    <s v="Un Nuevo Contrato Social y Ambiental para la Bogotá del Siglo XXI"/>
    <s v="No aplica"/>
    <x v="5"/>
    <x v="5"/>
    <s v="131020202030501"/>
    <n v="1"/>
    <n v="800095131"/>
    <s v="MIGUEL QUIJANO Y COMPAÑIA S.A."/>
    <s v="Persona Jurídica"/>
    <m/>
    <m/>
    <m/>
    <n v="524592088"/>
    <m/>
    <n v="1"/>
    <n v="123889969"/>
    <n v="648482057"/>
    <n v="343556142"/>
    <x v="60"/>
    <d v="2021-06-24T00:00:00"/>
    <d v="2022-03-31T00:00:00"/>
    <n v="240"/>
    <n v="1"/>
    <n v="39"/>
    <m/>
    <m/>
    <m/>
    <m/>
    <m/>
    <s v="X"/>
    <m/>
    <m/>
    <n v="0.52978511632126779"/>
  </r>
  <r>
    <n v="1"/>
    <n v="209"/>
    <x v="0"/>
    <s v="FDLRUU-CD-209-2021"/>
    <s v="https://community.secop.gov.co/Public/Tendering/OpportunityDetail/Index?noticeUID=CO1.NTC.1882421&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OS PROCESOS DE CONTRATACIÓN EN SUS DIFERENTES ETAPAS AL ÁREA DE GESTIÓN DEL DESARROLLO DE LA ALCALDÍA LOCAL DE RAFAEL URIBE URIBE"/>
    <x v="0"/>
    <s v="Un Nuevo Contrato Social y Ambiental para la Bogotá del Siglo XXI"/>
    <n v="57"/>
    <x v="0"/>
    <x v="0"/>
    <s v="133011605570000001697"/>
    <n v="1"/>
    <n v="80020069"/>
    <s v="MICHEL ANDRÉS SALAMANCA RAMÍREZ."/>
    <s v="Persona Natural"/>
    <m/>
    <m/>
    <m/>
    <n v="52000000"/>
    <m/>
    <m/>
    <m/>
    <n v="52000000"/>
    <n v="40906667"/>
    <x v="61"/>
    <d v="2021-04-05T00:00:00"/>
    <d v="2022-02-04T00:00:00"/>
    <n v="300"/>
    <m/>
    <m/>
    <n v="52883374"/>
    <s v="DIANA CAROLINA SANCHEZ CASTILLO"/>
    <d v="2022-01-05T00:00:00"/>
    <n v="19066667"/>
    <m/>
    <s v="X"/>
    <m/>
    <m/>
    <n v="0.78666667307692306"/>
  </r>
  <r>
    <n v="1"/>
    <n v="28"/>
    <x v="0"/>
    <s v="FDLRUU-CD-028-2021"/>
    <s v="https://community.secop.gov.co/Public/Tendering/OpportunityDetail/Index?noticeUID=CO1.NTC.1723860&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LA EJECUCIÓN Y SEGUIMIENTO DE LAS ACTIVIDADES DE LOS PROCESOS DE PLANEACION ASOCIADOS CON EL ÁREA DE GESTION DE DESARROLLO LOCAL, ASÍ COMO DE LOS PROYECTOS DE INVERSIÓN DEL PLAN DE DESARROLLO"/>
    <x v="0"/>
    <s v="Un Nuevo Contrato Social y Ambiental para la Bogotá del Siglo XXI"/>
    <n v="57"/>
    <x v="0"/>
    <x v="0"/>
    <s v="133011605570000001697"/>
    <n v="1"/>
    <n v="52856929"/>
    <s v="MERY JOHANNA ARIAS ROMERO "/>
    <s v="Persona Natural"/>
    <m/>
    <m/>
    <m/>
    <n v="67000000"/>
    <m/>
    <m/>
    <m/>
    <n v="67000000"/>
    <n v="59406667"/>
    <x v="7"/>
    <d v="2021-02-05T00:00:00"/>
    <d v="2021-12-04T00:00:00"/>
    <n v="300"/>
    <m/>
    <m/>
    <m/>
    <m/>
    <m/>
    <m/>
    <m/>
    <m/>
    <s v="X"/>
    <m/>
    <n v="0.88666667164179103"/>
  </r>
  <r>
    <n v="1"/>
    <n v="220"/>
    <x v="0"/>
    <s v="FDLRUU-CD-220-2021"/>
    <s v="https://community.secop.gov.co/Public/Tendering/OpportunityDetail/Index?noticeUID=CO1.NTC.1972739&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52731958"/>
    <s v="MERLY JOHANNA GARCIA LOPÉZ"/>
    <s v="Persona Natural"/>
    <m/>
    <m/>
    <m/>
    <n v="31200000"/>
    <m/>
    <n v="1"/>
    <n v="9186667"/>
    <n v="40386667"/>
    <n v="30853333"/>
    <x v="50"/>
    <d v="2021-05-21T00:00:00"/>
    <d v="2022-01-13T00:00:00"/>
    <n v="180"/>
    <n v="1"/>
    <n v="53"/>
    <m/>
    <m/>
    <m/>
    <m/>
    <m/>
    <m/>
    <s v="X"/>
    <m/>
    <n v="0.76394848329524201"/>
  </r>
  <r>
    <n v="1"/>
    <n v="144"/>
    <x v="0"/>
    <s v="FDLRUU-CD-144-2021"/>
    <s v="https://community.secop.gov.co/Public/Tendering/OpportunityDetail/Index?noticeUID=CO1.NTC.1795223&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ACOMPAÑANDO AL EQUIPO JURÍDICO DE DEPURACIÓN EN LAS LABORES OPERATIVAS QUE GENERA EL PROCESO DE IMPULSO DE LAS ACTUACIONES ADMINISTRATIVAS EXISTENTES EN LA ALCALDÍA LOCAL DE RAFAEL URIBE URIBE”."/>
    <x v="0"/>
    <s v="Un Nuevo Contrato Social y Ambiental para la Bogotá del Siglo XXI"/>
    <n v="57"/>
    <x v="0"/>
    <x v="0"/>
    <s v="133011605570000001698"/>
    <n v="1"/>
    <n v="79975659"/>
    <s v="MAURICIO EDUARDO ORTEGON RODRIGUEZ"/>
    <s v="Persona Natural"/>
    <m/>
    <m/>
    <m/>
    <n v="26000000"/>
    <m/>
    <m/>
    <m/>
    <n v="26000000"/>
    <n v="16206667"/>
    <x v="62"/>
    <d v="2021-03-01T00:00:00"/>
    <d v="2021-12-30T00:00:00"/>
    <n v="300"/>
    <m/>
    <m/>
    <n v="86040254"/>
    <s v="ALEXANDER MORA MURILLLO"/>
    <d v="2021-09-24T00:00:00"/>
    <n v="8406667"/>
    <m/>
    <m/>
    <s v="X"/>
    <m/>
    <n v="0.62333334615384617"/>
  </r>
  <r>
    <n v="1"/>
    <n v="169"/>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28224210"/>
    <s v="MATILDE RAMIREZ GUEVARA "/>
    <s v="Persona Natural"/>
    <m/>
    <m/>
    <m/>
    <n v="19800000"/>
    <m/>
    <n v="1"/>
    <n v="3080000"/>
    <n v="22880000"/>
    <n v="19726667"/>
    <x v="12"/>
    <d v="2021-03-02T00:00:00"/>
    <d v="2022-01-13T00:00:00"/>
    <n v="270"/>
    <n v="1"/>
    <n v="42"/>
    <m/>
    <m/>
    <m/>
    <m/>
    <m/>
    <m/>
    <s v="X"/>
    <m/>
    <n v="0.86217950174825175"/>
  </r>
  <r>
    <n v="1"/>
    <n v="35"/>
    <x v="0"/>
    <s v="FDLRUU-CD-035-2021"/>
    <s v="https://community.secop.gov.co/Public/Tendering/OpportunityDetail/Index?noticeUID=CO1.NTC.1730118&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PARA LA IMPLEMENTACIÓN DEL PROCESO DE VERIFICACIÓN, SOPORTE Y ACOMPAÑAMIENTO, EN EL DESARROLLO DE LAS ACTIVIDADES PROPIAS DE LOS PROCESOS Y ACTUACIONES ADMINISTRATIVAS EXISTENTES"/>
    <x v="0"/>
    <s v="Un Nuevo Contrato Social y Ambiental para la Bogotá del Siglo XXI"/>
    <n v="57"/>
    <x v="0"/>
    <x v="0"/>
    <s v="133011605570000001698"/>
    <n v="1"/>
    <n v="52442869"/>
    <s v="MATILDE DEL PILAR CAMARGO PINTO"/>
    <s v="Persona Natural"/>
    <m/>
    <m/>
    <m/>
    <n v="33000000"/>
    <m/>
    <n v="1"/>
    <n v="3740000"/>
    <n v="36740000"/>
    <n v="32120000"/>
    <x v="63"/>
    <d v="2021-02-09T00:00:00"/>
    <d v="2022-01-13T00:00:00"/>
    <n v="300"/>
    <n v="1"/>
    <n v="35"/>
    <m/>
    <m/>
    <m/>
    <m/>
    <m/>
    <m/>
    <s v="X"/>
    <m/>
    <n v="0.87425149700598803"/>
  </r>
  <r>
    <n v="1"/>
    <n v="59"/>
    <x v="0"/>
    <s v="FDLRUU-CD-059-2021"/>
    <s v="https://community.secop.gov.co/Public/Tendering/OpportunityDetail/Index?noticeUID=CO1.NTC.1744348&amp;isFromPublicArea=True&amp;isModal=False_x000a_"/>
    <x v="0"/>
    <x v="0"/>
    <s v="Prestación de servicios profesionales y de apoyo a la gestión, o para la ejecución de trabajos artísticos que sólo puedan encomendarse a determinadas personas naturales;"/>
    <s v="APOYAR LAS LABORES DE ENTREGA Y RECIBO DE LAS COMUNICACIONES EMITIDAS O RECIBIDAS POR LA ALCALDÍA LOCAL DE RAFAEL URIBE URIBE"/>
    <x v="0"/>
    <s v="Un Nuevo Contrato Social y Ambiental para la Bogotá del Siglo XXI"/>
    <n v="57"/>
    <x v="0"/>
    <x v="0"/>
    <s v="133011605570000001697"/>
    <n v="1"/>
    <n v="52199191"/>
    <s v="MARTHA YANETH PRADO SANCHEZ"/>
    <s v="Persona Natural"/>
    <m/>
    <m/>
    <m/>
    <n v="26000000"/>
    <m/>
    <n v="1"/>
    <n v="2860000"/>
    <n v="28860000"/>
    <n v="25220000"/>
    <x v="5"/>
    <d v="2021-02-10T00:00:00"/>
    <d v="2022-01-12T00:00:00"/>
    <n v="300"/>
    <n v="1"/>
    <n v="33"/>
    <m/>
    <m/>
    <m/>
    <m/>
    <m/>
    <m/>
    <s v="X"/>
    <m/>
    <n v="0.87387387387387383"/>
  </r>
  <r>
    <n v="1"/>
    <n v="143"/>
    <x v="0"/>
    <s v="FDLRUU-CD-143-2021"/>
    <s v="https://community.secop.gov.co/Public/Tendering/OpportunityDetail/Index?noticeUID=CO1.NTC.1799782&amp;isFromPublicArea=True&amp;isModal=False_x000a_"/>
    <x v="0"/>
    <x v="0"/>
    <s v="Prestación de servicios profesionales y de apoyo a la gestión, o para la ejecución de trabajos artísticos que sólo puedan encomendarse a determinadas personas naturales;"/>
    <s v="COORDINAR, LIDERAR Y ASESORAR LOS PLANES Y ESTRATEGIAS DE COMUNICACIÓN INTERNA Y EXTERNA PARA LA DIVULGACIÓN DE LOS PROGRAMAS, PROYECTOS Y ACTIVIDADES DE LA ALCALDÍA LOCAL DE RAFAEL URIBE URIBE"/>
    <x v="0"/>
    <s v="Un Nuevo Contrato Social y Ambiental para la Bogotá del Siglo XXI"/>
    <n v="57"/>
    <x v="0"/>
    <x v="0"/>
    <s v="133011605570000001697"/>
    <n v="1"/>
    <n v="50868594"/>
    <s v="MARTHA LUCÍA AGAMEZ VILLEGAS"/>
    <s v="Persona Natural"/>
    <m/>
    <m/>
    <m/>
    <n v="67000000"/>
    <m/>
    <m/>
    <m/>
    <n v="67000000"/>
    <n v="56503333"/>
    <x v="64"/>
    <d v="2021-03-18T00:00:00"/>
    <d v="2022-01-17T00:00:00"/>
    <n v="300"/>
    <m/>
    <m/>
    <m/>
    <m/>
    <m/>
    <m/>
    <m/>
    <m/>
    <s v="X"/>
    <m/>
    <n v="0.84333332835820896"/>
  </r>
  <r>
    <n v="1"/>
    <n v="84"/>
    <x v="0"/>
    <s v="FDLRUU-CD-084-2021"/>
    <s v="https://community.secop.gov.co/Public/Tendering/ContractNoticePhases/View?PPI=CO1.PPI.12004471&amp;isFromPublicArea=True&amp;isModal=False"/>
    <x v="0"/>
    <x v="0"/>
    <s v="Prestación de servicios profesionales y de apoyo a la gestión, o para la ejecución de trabajos artísticos que sólo puedan encomendarse a determinadas personas naturales;"/>
    <s v="EL CONTRATISTA SE OBLIGAA PRESTAR SUS SERVICIOS PROFESIONALES EN EL ÁREA DE GESTIÓN DEL DESARROLLO LOCAL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1075267896"/>
    <s v="MARTHA LILIANA SILVA ESQUIVEL"/>
    <s v="Persona Natural"/>
    <m/>
    <m/>
    <m/>
    <n v="52000000"/>
    <m/>
    <n v="1"/>
    <n v="5546667"/>
    <n v="57546667"/>
    <n v="50093333"/>
    <x v="13"/>
    <d v="2021-02-12T00:00:00"/>
    <d v="2022-01-13T00:00:00"/>
    <n v="300"/>
    <n v="1"/>
    <n v="32"/>
    <m/>
    <m/>
    <m/>
    <m/>
    <m/>
    <m/>
    <s v="X"/>
    <m/>
    <n v="0.8704819168762632"/>
  </r>
  <r>
    <n v="1"/>
    <n v="184"/>
    <x v="0"/>
    <s v="FDLRUU-CD-184-2021"/>
    <s v="https://community.secop.gov.co/Public/Tendering/OpportunityDetail/Index?noticeUID=CO1.NTC.1827668&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DE LA ALCALDÍA LOCAL DE RAFAEL URIBE URIBE EN EL ANÁLISIS, TRÁMITE, CONCEPTUALIZACIÓN DE ACCIONES Y LINEAMIENTOS EN LOS PROCESOS DE LA GESTIÓN PÚBLICA QUE SE REQUIERA"/>
    <x v="0"/>
    <s v="Un Nuevo Contrato Social y Ambiental para la Bogotá del Siglo XXI"/>
    <n v="57"/>
    <x v="0"/>
    <x v="0"/>
    <s v="133011605570000001697"/>
    <n v="1"/>
    <n v="51949741"/>
    <s v="MARTHA CECILIA PRIETO LOZANO "/>
    <s v="Persona Natural"/>
    <m/>
    <m/>
    <m/>
    <n v="31200000"/>
    <m/>
    <n v="1"/>
    <n v="15600000"/>
    <n v="46800000"/>
    <n v="45240000"/>
    <x v="65"/>
    <d v="2021-03-10T00:00:00"/>
    <d v="2021-12-09T00:00:00"/>
    <n v="180"/>
    <n v="1"/>
    <n v="90"/>
    <m/>
    <m/>
    <m/>
    <m/>
    <m/>
    <m/>
    <s v="X"/>
    <m/>
    <n v="0.96666666666666667"/>
  </r>
  <r>
    <n v="1"/>
    <n v="75"/>
    <x v="0"/>
    <s v="FDLRUU-CD-075-2021"/>
    <s v="https://community.secop.gov.co/Public/Tendering/OpportunityDetail/Index?noticeUID=CO1.NTC.1757055&amp;isFromPublicArea=True&amp;isModal=False_x000a_"/>
    <x v="0"/>
    <x v="0"/>
    <s v="Prestación de servicios profesionales y de apoyo a la gestión, o para la ejecución de trabajos artísticos que sólo puedan encomendarse a determinadas personas naturales;"/>
    <s v="APOYAR LAS LABORES DE ENTREGA Y RECIBO DE LAS COMUNICACIONES EMITIDAS O RECIBIDAS POR LA ALCALDÍA LOCAL DE RAFAEL URIBE URIBE"/>
    <x v="0"/>
    <s v="Un Nuevo Contrato Social y Ambiental para la Bogotá del Siglo XXI"/>
    <n v="57"/>
    <x v="0"/>
    <x v="0"/>
    <s v="133011605570000001697"/>
    <n v="1"/>
    <n v="1052388338"/>
    <s v="MARLON ALEJANDRO LEAL  PENAGOS"/>
    <s v="Persona Natural"/>
    <m/>
    <m/>
    <m/>
    <n v="26000000"/>
    <m/>
    <n v="1"/>
    <n v="2513333"/>
    <n v="28513333"/>
    <n v="24786667"/>
    <x v="13"/>
    <d v="2021-02-15T00:00:00"/>
    <d v="2022-01-13T00:00:00"/>
    <n v="300"/>
    <n v="1"/>
    <n v="29"/>
    <m/>
    <m/>
    <m/>
    <m/>
    <m/>
    <m/>
    <s v="X"/>
    <m/>
    <n v="0.86930093370704853"/>
  </r>
  <r>
    <n v="1"/>
    <n v="130"/>
    <x v="0"/>
    <s v="FDLRUU-CD-130-2021"/>
    <s v="https://community.secop.gov.co/Public/Tendering/OpportunityDetail/Index?noticeUID=CO1.NTC.1783203&amp;isFromPublicArea=True&amp;isModal=False_x000a_"/>
    <x v="0"/>
    <x v="0"/>
    <s v="Prestación de servicios profesionales y de apoyo a la gestión, o para la ejecución de trabajos artísticos que sólo puedan encomendarse a determinadas personas naturales;"/>
    <s v="APOYAR LA FORMULACIÓN, GESTIÓN Y SEGUIMIENTO DE ACTIVIDADES ENFOCADAS A LA GESTIÓN AMBIENTAL EXTERNA, ENCAMINADAS A LA MITIGACIÓN DE LOS DIFERENTES IMPACTOS AMBIENTALES Y LA CONSERVACIÓN DE LOS RECURSOS NATURALES DE LA LOCALIDAD"/>
    <x v="0"/>
    <s v="Un Nuevo Contrato Social y Ambiental para la Bogotá del Siglo XXI"/>
    <n v="57"/>
    <x v="0"/>
    <x v="0"/>
    <s v="133011605570000001697"/>
    <n v="1"/>
    <n v="52538287"/>
    <s v="MARIBEL PEÑA PRIETO"/>
    <s v="Persona Natural"/>
    <m/>
    <m/>
    <m/>
    <n v="52000000"/>
    <m/>
    <m/>
    <m/>
    <n v="52000000"/>
    <n v="48880000"/>
    <x v="66"/>
    <d v="2021-02-19T00:00:00"/>
    <d v="2021-12-18T00:00:00"/>
    <n v="300"/>
    <m/>
    <m/>
    <m/>
    <m/>
    <m/>
    <m/>
    <m/>
    <m/>
    <s v="X"/>
    <m/>
    <n v="0.94"/>
  </r>
  <r>
    <n v="1"/>
    <n v="89"/>
    <x v="0"/>
    <s v="FDLRUU-CD-089-2021"/>
    <s v="https://community.secop.gov.co/Public/Tendering/OpportunityDetail/Index?noticeUID=CO1.NTC.1756731&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1014213321"/>
    <s v="MARIBEL NEUSA SOTELO "/>
    <s v="Persona Natural"/>
    <m/>
    <m/>
    <m/>
    <n v="52000000"/>
    <m/>
    <n v="1"/>
    <n v="4853333"/>
    <n v="56853333"/>
    <n v="49400000"/>
    <x v="8"/>
    <d v="2021-02-16T00:00:00"/>
    <d v="2022-01-13T00:00:00"/>
    <n v="300"/>
    <n v="1"/>
    <n v="28"/>
    <m/>
    <m/>
    <m/>
    <m/>
    <m/>
    <m/>
    <s v="X"/>
    <m/>
    <n v="0.86890244411879947"/>
  </r>
  <r>
    <n v="1"/>
    <n v="5"/>
    <x v="0"/>
    <s v="FDLRUU-CD-005-2021"/>
    <s v="https://community.secop.gov.co/Public/Tendering/OpportunityDetail/Index?noticeUID=CO1.NTC.1685058&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51654246"/>
    <s v="MARIA LUISA PARRA SANCHEZ "/>
    <s v="Persona Natural"/>
    <m/>
    <m/>
    <m/>
    <n v="31200000"/>
    <m/>
    <n v="1"/>
    <n v="15600000"/>
    <n v="46800000"/>
    <n v="46800000"/>
    <x v="49"/>
    <d v="2021-01-29T00:00:00"/>
    <d v="2021-10-28T00:00:00"/>
    <n v="180"/>
    <n v="1"/>
    <n v="90"/>
    <m/>
    <m/>
    <m/>
    <m/>
    <m/>
    <m/>
    <s v="X"/>
    <m/>
    <n v="1"/>
  </r>
  <r>
    <n v="1"/>
    <n v="412"/>
    <x v="2"/>
    <s v="FDLRUU-CD-412-2020 "/>
    <s v="https://community.secop.gov.co/Public/Tendering/ContractNoticePhases/View?PPI=CO1.PPI.10945304&amp;isFromPublicArea=True&amp;isModal=False_x000a_"/>
    <x v="9"/>
    <x v="0"/>
    <s v="El arrendamiento o adquisición de inmuebles"/>
    <s v="CONTRATAR EL ARRENDAMIENTO DE UN ÁREA QUE SIRVA COMO ESTACIONAMIENTO DE LOS VEHÍCULOS Y LA MAQUINARIA PESADA A CARGO DEL FONDO DE DESARROLLO LOCAL RAFAEL URIBE URIBE”"/>
    <x v="0"/>
    <s v="Un Nuevo Contrato Social y Ambiental para la Bogotá del Siglo XXI"/>
    <n v="49"/>
    <x v="4"/>
    <x v="4"/>
    <s v="133011604490000001685"/>
    <n v="1"/>
    <n v="35489792"/>
    <s v="MARIA HELENA ROSAS MELO "/>
    <s v="Persona Natural"/>
    <m/>
    <m/>
    <m/>
    <m/>
    <m/>
    <n v="1"/>
    <n v="4167224"/>
    <n v="4167224"/>
    <n v="0"/>
    <x v="67"/>
    <d v="2021-07-29T00:00:00"/>
    <d v="2022-01-20T00:00:00"/>
    <n v="400"/>
    <n v="1"/>
    <n v="40"/>
    <m/>
    <m/>
    <m/>
    <m/>
    <m/>
    <s v="X"/>
    <m/>
    <m/>
    <n v="0"/>
  </r>
  <r>
    <n v="1"/>
    <n v="31"/>
    <x v="0"/>
    <s v="FDLRUU-CD-031-2021"/>
    <s v="https://community.secop.gov.co/Public/Tendering/OpportunityDetail/Index?noticeUID=CO1.NTC.1725615&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1014187761"/>
    <s v="MARIA DEL PILAR VARGAS TALERO "/>
    <s v="Persona Natural"/>
    <m/>
    <m/>
    <m/>
    <n v="41600000"/>
    <m/>
    <m/>
    <m/>
    <n v="41600000"/>
    <n v="24960000"/>
    <x v="7"/>
    <d v="2021-02-05T00:00:00"/>
    <d v="2022-03-10T00:00:00"/>
    <n v="240"/>
    <m/>
    <m/>
    <m/>
    <m/>
    <m/>
    <m/>
    <m/>
    <s v="X"/>
    <m/>
    <m/>
    <n v="0.6"/>
  </r>
  <r>
    <n v="1"/>
    <n v="297"/>
    <x v="0"/>
    <s v="FDLRUU-CD-297-2021"/>
    <s v="https://community.secop.gov.co/Public/Tendering/OpportunityDetail/Index?noticeUID=CO1.NTC.2292807&amp;isFromPublicArea=True&amp;isModal=False"/>
    <x v="0"/>
    <x v="0"/>
    <s v="Prestación de servicios profesionales y de apoyo a la gestión, o para la ejecución de trabajos artísticos que sólo puedan encomendarse a determinadas personas naturales;"/>
    <s v="PRESTAR SERVICIOS PROFESIONALES PARA REALIZAR ACUERDOS QUE PROMUEVAN LA PARTICIPACION DE LA POBLACION VULNERABLE, QUE GENEREN EMPRENDIMIENTOS FORMALIZADOS QUE COADYUVEN AL DESARROLLO ECONOMICO Y PRODUCTIVO DE ESTA POBLACION EN EL MARCO DEL PROYECTO DE INVERSION 1681"/>
    <x v="0"/>
    <s v="Un Nuevo Contrato Social y Ambiental para la Bogotá del Siglo XXI"/>
    <n v="45"/>
    <x v="20"/>
    <x v="1"/>
    <s v="133011603450000001681"/>
    <n v="1"/>
    <n v="51964213"/>
    <s v="MARIA DE LOS ANGELES ORJUELA "/>
    <s v="Persona Natural"/>
    <m/>
    <m/>
    <m/>
    <n v="20000000"/>
    <m/>
    <m/>
    <m/>
    <n v="20000000"/>
    <n v="8333333"/>
    <x v="68"/>
    <d v="2021-10-11T00:00:00"/>
    <d v="2022-02-10T00:00:00"/>
    <n v="120"/>
    <m/>
    <m/>
    <m/>
    <m/>
    <m/>
    <m/>
    <m/>
    <s v="X"/>
    <m/>
    <m/>
    <n v="0.41666665000000003"/>
  </r>
  <r>
    <n v="1"/>
    <n v="187"/>
    <x v="0"/>
    <s v="FDLRUU-CD-187-2021"/>
    <s v="https://community.secop.gov.co/Public/Tendering/OpportunityDetail/Index?noticeUID=CO1.NTC.1827700&amp;isFromPublicArea=True&amp;isModal=False_x000a_"/>
    <x v="0"/>
    <x v="0"/>
    <s v="Prestación de servicios profesionales y de apoyo a la gestión, o para la ejecución de trabajos artísticos que sólo puedan encomendarse a determinadas personas naturales;"/>
    <s v="PRESTAR LOS SERVICIOS PROFESIONALES DE APOYO JURIDICO AL AREA DE GESTION POLICIVA NORMATIVA Y JURIDICA DE LA ALCALDIA LOCAL DE RAFAEL URIBE URIBE EN EL DESEMPEÑO DE LAS FUNCIONES ASIGNADAS A_x000a_LA ALCALDÍA LOCAL DE RAFAEL URIBE URIBE."/>
    <x v="0"/>
    <s v="Un Nuevo Contrato Social y Ambiental para la Bogotá del Siglo XXI"/>
    <n v="57"/>
    <x v="0"/>
    <x v="0"/>
    <s v="133011605570000001698"/>
    <n v="1"/>
    <n v="1121832284"/>
    <s v="MARIA CATALINA ALVAREZ RAMIREZ"/>
    <s v="Persona Natural"/>
    <m/>
    <m/>
    <m/>
    <n v="62000000"/>
    <m/>
    <m/>
    <m/>
    <n v="62000000"/>
    <n v="52700000"/>
    <x v="65"/>
    <d v="2021-03-16T00:00:00"/>
    <d v="2022-01-15T00:00:00"/>
    <n v="300"/>
    <m/>
    <m/>
    <m/>
    <m/>
    <m/>
    <m/>
    <m/>
    <m/>
    <s v="X"/>
    <m/>
    <n v="0.85"/>
  </r>
  <r>
    <n v="1"/>
    <n v="118"/>
    <x v="0"/>
    <s v="FDLRUU-CD-118-2021"/>
    <s v="https://community.secop.gov.co/Public/Tendering/OpportunityDetail/Index?noticeUID=CO1.NTC.1776152&amp;isFromPublicArea=True&amp;isModal=False_x000a_"/>
    <x v="0"/>
    <x v="0"/>
    <s v="Prestación de servicios profesionales y de apoyo a la gestión, o para la ejecución de trabajos artísticos que sólo puedan encomendarse a determinadas personas naturales;"/>
    <s v="APOYAR ADMINISTRATIVA Y ASISTENCIALMENTE AL ÁREA DE GESTION DE DESARROLLO LOCAL - CONTRATACIÓN DE LA  ALCALDÍA LOCAL DE RAFAEL URIBE URIBE "/>
    <x v="0"/>
    <s v="Un Nuevo Contrato Social y Ambiental para la Bogotá del Siglo XXI"/>
    <n v="57"/>
    <x v="0"/>
    <x v="0"/>
    <s v="133011605570000001697"/>
    <n v="1"/>
    <n v="1031170465"/>
    <s v="MARIA ANGELICA VINCHIRA SANCHEZ "/>
    <s v="Persona Natural"/>
    <m/>
    <m/>
    <m/>
    <n v="26000000"/>
    <m/>
    <m/>
    <m/>
    <n v="26000000"/>
    <n v="24093333"/>
    <x v="66"/>
    <d v="2021-02-23T00:00:00"/>
    <d v="2021-12-22T00:00:00"/>
    <n v="300"/>
    <m/>
    <m/>
    <m/>
    <m/>
    <m/>
    <m/>
    <m/>
    <m/>
    <s v="X"/>
    <m/>
    <n v="0.92666665384615388"/>
  </r>
  <r>
    <n v="1"/>
    <n v="164"/>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15477634"/>
    <s v="MARIA ALEJANDRA CARVAJAL AVELLANEDA"/>
    <s v="Persona Natural"/>
    <m/>
    <m/>
    <m/>
    <n v="19800000"/>
    <m/>
    <m/>
    <m/>
    <n v="19800000"/>
    <n v="18626667"/>
    <x v="4"/>
    <d v="2021-03-17T00:00:00"/>
    <d v="2021-12-16T00:00:00"/>
    <n v="270"/>
    <m/>
    <m/>
    <m/>
    <m/>
    <m/>
    <m/>
    <m/>
    <m/>
    <s v="X"/>
    <m/>
    <n v="0.94074075757575759"/>
  </r>
  <r>
    <n v="1"/>
    <n v="29"/>
    <x v="0"/>
    <s v="FLDRUU-CD-029-2021"/>
    <s v="https://community.secop.gov.co/Public/Tendering/OpportunityDetail/Index?noticeUID=CO1.NTC.1722938&amp;isFromPublicArea=True&amp;isModal=False_x000a_"/>
    <x v="0"/>
    <x v="0"/>
    <s v="Prestación de servicios profesionales y de apoyo a la gestión, o para la ejecución de trabajos artísticos que sólo puedan encomendarse a determinadas personas naturales;"/>
    <s v="PRESTAR SERVICIOS PROFESIONALES ESPECIALIZADOS AL DESPACHO DEL ALCALDE LOCAL EN LA FORMULACIÓN E IMPLEMENTACIÓN DE ESTRATEGIAS INTERINSTITUCIONALES EN ASPECTOS ECONOMICOS, SOCIALES Y CULTURALES, QUE IMPACTEN EN LA LOCALIDAD RAFAEL URIBE URIB"/>
    <x v="0"/>
    <s v="Un Nuevo Contrato Social y Ambiental para la Bogotá del Siglo XXI"/>
    <n v="57"/>
    <x v="0"/>
    <x v="0"/>
    <s v="133011605570000001697"/>
    <n v="1"/>
    <n v="30237285"/>
    <s v="MANUELITA ARIAS GIRALDO"/>
    <s v="Persona Natural"/>
    <m/>
    <m/>
    <m/>
    <n v="75000000"/>
    <m/>
    <m/>
    <m/>
    <n v="75000000"/>
    <n v="74250000"/>
    <x v="7"/>
    <d v="2021-02-04T00:00:00"/>
    <d v="2021-12-03T00:00:00"/>
    <n v="300"/>
    <m/>
    <m/>
    <n v="1143326992"/>
    <s v="JOSE DAVID RODRGUEZ MENDOZA"/>
    <s v="31/07/2021, -31/08/2021"/>
    <n v="23250000"/>
    <m/>
    <m/>
    <s v="X"/>
    <m/>
    <n v="0.99"/>
  </r>
  <r>
    <n v="1"/>
    <n v="151"/>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23882603"/>
    <s v="MANUEL DUVAN GONZALO VELASQUEZ GRACIA"/>
    <s v="Persona Natural"/>
    <m/>
    <m/>
    <m/>
    <n v="19800000"/>
    <m/>
    <n v="1"/>
    <n v="3080000"/>
    <n v="22880000"/>
    <n v="19726667"/>
    <x v="12"/>
    <d v="2021-03-02T00:00:00"/>
    <d v="2022-01-13T00:00:00"/>
    <n v="270"/>
    <n v="1"/>
    <n v="42"/>
    <m/>
    <m/>
    <m/>
    <m/>
    <m/>
    <m/>
    <s v="X"/>
    <m/>
    <n v="0.86217950174825175"/>
  </r>
  <r>
    <n v="1"/>
    <n v="88"/>
    <x v="0"/>
    <s v="FDLRUU-CD-088-2021"/>
    <s v="https://community.secop.gov.co/Public/Tendering/OpportunityDetail/Index?noticeUID=CO1.NTC.1755891&amp;isFromPublicArea=True&amp;isModal=False"/>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HABITAT Y AMBIENTE"/>
    <x v="0"/>
    <s v="Un Nuevo Contrato Social y Ambiental para la Bogotá del Siglo XXI"/>
    <n v="57"/>
    <x v="0"/>
    <x v="0"/>
    <s v="133011605570000001697"/>
    <n v="1"/>
    <n v="1018475446"/>
    <s v="MAIRA ALEJANDRA MORENO LOZANO"/>
    <s v="Persona Natural"/>
    <m/>
    <m/>
    <m/>
    <n v="52000000"/>
    <m/>
    <n v="1"/>
    <n v="5026667"/>
    <n v="57026667"/>
    <n v="49573333"/>
    <x v="13"/>
    <d v="2021-02-15T00:00:00"/>
    <d v="2022-01-13T00:00:00"/>
    <n v="300"/>
    <n v="1"/>
    <n v="29"/>
    <m/>
    <m/>
    <m/>
    <m/>
    <m/>
    <m/>
    <s v="X"/>
    <m/>
    <n v="0.8693009009276309"/>
  </r>
  <r>
    <n v="1"/>
    <n v="116"/>
    <x v="0"/>
    <s v="FDLRUU-CD-116-2021"/>
    <s v="https://community.secop.gov.co/Public/Tendering/OpportunityDetail/Index?noticeUID=CO1.NTC.1775977&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52415797"/>
    <s v="MAGDA ISABEL NIETO CASTRO"/>
    <s v="Persona Natural"/>
    <m/>
    <m/>
    <m/>
    <n v="52000000"/>
    <m/>
    <m/>
    <m/>
    <n v="52000000"/>
    <n v="47840000"/>
    <x v="2"/>
    <d v="2021-02-25T00:00:00"/>
    <d v="2021-12-24T00:00:00"/>
    <n v="300"/>
    <m/>
    <m/>
    <n v="1072072800"/>
    <s v="DIEGO HERNAN CALDERON URREGO"/>
    <d v="2021-11-19T00:00:00"/>
    <n v="6240000"/>
    <m/>
    <m/>
    <s v="X"/>
    <m/>
    <n v="0.92"/>
  </r>
  <r>
    <n v="1"/>
    <n v="124"/>
    <x v="0"/>
    <s v="FDLRUU-CD-124-2021"/>
    <s v="https://community.secop.gov.co/Public/Tendering/OpportunityDetail/Index?noticeUID=CO1.NTC.1779949&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x v="0"/>
    <s v="Un Nuevo Contrato Social y Ambiental para la Bogotá del Siglo XXI"/>
    <n v="1"/>
    <x v="2"/>
    <x v="2"/>
    <s v="133011601010000001636"/>
    <n v="1"/>
    <n v="1018453055"/>
    <s v="LUZ MAGNOLIA TIRADO CUELLAR"/>
    <s v="Persona Natural"/>
    <m/>
    <m/>
    <m/>
    <n v="41600000"/>
    <m/>
    <n v="1"/>
    <n v="14560000"/>
    <n v="56160000"/>
    <n v="48360000"/>
    <x v="2"/>
    <d v="2021-02-22T00:00:00"/>
    <d v="2022-01-13T00:00:00"/>
    <n v="240"/>
    <n v="1"/>
    <n v="84"/>
    <m/>
    <m/>
    <m/>
    <m/>
    <m/>
    <m/>
    <s v="X"/>
    <m/>
    <n v="0.86111111111111116"/>
  </r>
  <r>
    <n v="1"/>
    <n v="74"/>
    <x v="0"/>
    <s v="FDLRUU-CD-074-2021"/>
    <s v="https://community.secop.gov.co/Public/Tendering/OpportunityDetail/Index?noticeUID=CO1.NTC.1756625&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ÁREA DE GESTIÓN DEL DESARROLLO LOCAL - PLANEACIÓN, REALIZANDO LAS ACTIVIDADES PROPIAS PARA LA FORMULACION, EJECUCIÓN Y SEGUIMIENTO DE LOS PROYECTOS DE INVERSIÓN DEL PLAN DE DESARROLLO LOCAL 2021 - 2024"/>
    <x v="0"/>
    <s v="Un Nuevo Contrato Social y Ambiental para la Bogotá del Siglo XXI"/>
    <n v="57"/>
    <x v="0"/>
    <x v="0"/>
    <s v="133011605570000001697"/>
    <n v="1"/>
    <n v="52540489"/>
    <s v="LUZ ANGELA CORREA PARRADO"/>
    <s v="Persona Natural"/>
    <m/>
    <m/>
    <m/>
    <n v="52000000"/>
    <m/>
    <m/>
    <m/>
    <n v="52000000"/>
    <n v="49573333"/>
    <x v="13"/>
    <d v="2021-02-15T00:00:00"/>
    <d v="2021-12-14T00:00:00"/>
    <n v="300"/>
    <m/>
    <m/>
    <m/>
    <m/>
    <m/>
    <m/>
    <m/>
    <m/>
    <s v="X"/>
    <m/>
    <n v="0.95333332692307693"/>
  </r>
  <r>
    <n v="1"/>
    <n v="276"/>
    <x v="0"/>
    <s v="FDLRUU-CD-276-2021"/>
    <s v="https://community.secop.gov.co/Public/Tendering/OpportunityDetail/Index?noticeUID=CO1.NTC.2185517&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QUE PROMUEVAN LA PARTICIPACIÓN DE LA POBLACIÓN VULNERABLE, QUE GENEREN EMPRENDIMIENTOS FORMALIZADOS QUE COADYUVEN AL DESARROLLO ECONÓMICO Y PRODUCTIVO DE ESTA POBLACIÓN EN EL MARCO DEL PROYECTO DE INVERSIÓN 1681"/>
    <x v="0"/>
    <s v="Un Nuevo Contrato Social y Ambiental para la Bogotá del Siglo XXI"/>
    <n v="45"/>
    <x v="20"/>
    <x v="1"/>
    <s v="133011603450000001681"/>
    <n v="1"/>
    <n v="52169771"/>
    <s v="LUZ ADRIANA SALAMANCA PALACIOS "/>
    <s v="Persona Natural"/>
    <m/>
    <m/>
    <m/>
    <n v="20000000"/>
    <m/>
    <m/>
    <m/>
    <n v="20000000"/>
    <n v="15166667"/>
    <x v="69"/>
    <d v="2021-08-30T00:00:00"/>
    <d v="2021-12-29T00:00:00"/>
    <n v="120"/>
    <m/>
    <m/>
    <n v="1016075977"/>
    <s v="YEFERSON DANIEL PÁEZ MANCERA"/>
    <d v="2021-10-25T00:00:00"/>
    <n v="10833333"/>
    <m/>
    <m/>
    <s v="X"/>
    <m/>
    <n v="0.75833335000000002"/>
  </r>
  <r>
    <n v="1"/>
    <n v="92"/>
    <x v="0"/>
    <s v="FDLRUU-CD-092-2021"/>
    <s v="https://community.secop.gov.co/Public/Tendering/OpportunityDetail/Index?noticeUID=CO1.NTC.1760146&amp;isFromPublicArea=True&amp;isModal=False_x000a_"/>
    <x v="0"/>
    <x v="0"/>
    <s v="Prestación de servicios profesionales y de apoyo a la gestión, o para la ejecución de trabajos artísticos que sólo puedan encomendarse a determinadas personas naturales;"/>
    <s v="“PRESTAR LOS SERVICIOS PROFESIONALES PARA ACOMPAÑAR LOS PROCESOS DE FORMULACION, EVALUACIÓN Y SEGUIMIENTO DE LOS PROYECTOS DE INFRAESTRUCTURA, MALLA VIAL, SALONES COMUNALES, MITIGACION ESPACIO PÚBLICO Y PARQUES DE LA LOCALIDAD DE RAFAEL URIBE URIBE”."/>
    <x v="0"/>
    <s v="Un Nuevo Contrato Social y Ambiental para la Bogotá del Siglo XXI"/>
    <n v="57"/>
    <x v="0"/>
    <x v="0"/>
    <s v="133011605570000001697"/>
    <n v="1"/>
    <n v="1020755560"/>
    <s v="LUISA FERNANDA CHAVES MANRIQUE"/>
    <s v="Persona Natural"/>
    <m/>
    <m/>
    <m/>
    <n v="57000000"/>
    <m/>
    <n v="1"/>
    <n v="5510000"/>
    <n v="62510000"/>
    <n v="54340000"/>
    <x v="8"/>
    <d v="2021-02-15T00:00:00"/>
    <d v="2022-01-13T00:00:00"/>
    <n v="300"/>
    <n v="1"/>
    <n v="29"/>
    <m/>
    <m/>
    <m/>
    <m/>
    <m/>
    <m/>
    <s v="X"/>
    <m/>
    <n v="0.8693009118541033"/>
  </r>
  <r>
    <n v="1"/>
    <n v="63"/>
    <x v="0"/>
    <s v="FDLRUU-CD-063-2021"/>
    <s v="https://community.secop.gov.co/Public/Tendering/OpportunityDetail/Index?noticeUID=CO1.NTC.1744914&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APOYO A LOS TRÁMITES Y PROCEDIMIENTOS ADELANTADOS EN EL ÁREA DE GESTIÓN DE DESARROLLO LOCAL - PRESUPUESTO- DEL FONDO DE DESARROLLO LOCAL DE RAFAEL URIBE URIBE"/>
    <x v="0"/>
    <s v="Un Nuevo Contrato Social y Ambiental para la Bogotá del Siglo XXI"/>
    <n v="57"/>
    <x v="0"/>
    <x v="0"/>
    <s v="133011605570000001697"/>
    <n v="1"/>
    <n v="79489811"/>
    <s v="LUIS JONNY CARRILLO BOMBIELA"/>
    <s v="Persona Natural"/>
    <m/>
    <m/>
    <m/>
    <n v="52000000"/>
    <m/>
    <n v="1"/>
    <n v="5720000"/>
    <n v="57720000"/>
    <n v="50440000"/>
    <x v="5"/>
    <d v="2021-02-10T00:00:00"/>
    <d v="2022-01-12T00:00:00"/>
    <n v="300"/>
    <n v="1"/>
    <n v="33"/>
    <m/>
    <m/>
    <m/>
    <m/>
    <m/>
    <m/>
    <s v="X"/>
    <m/>
    <n v="0.87387387387387383"/>
  </r>
  <r>
    <n v="1"/>
    <n v="149"/>
    <x v="0"/>
    <s v="FDLRUU-CD-149-2021"/>
    <s v="https://community.secop.gov.co/Public/Tendering/OpportunityDetail/Index?noticeUID=CO1.NTC.1801677&amp;isFromPublicArea=True&amp;isModal=False_x000a_"/>
    <x v="0"/>
    <x v="0"/>
    <s v="Prestación de servicios profesionales y de apoyo a la gestión, o para la ejecución de trabajos artísticos que sólo puedan encomendarse a determinadas personas naturales;"/>
    <s v="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x v="0"/>
    <s v="Un Nuevo Contrato Social y Ambiental para la Bogotá del Siglo XXI"/>
    <n v="57"/>
    <x v="0"/>
    <x v="0"/>
    <s v="133011605570000001697"/>
    <n v="1"/>
    <n v="79443062"/>
    <s v="LUIS FERNANDO BARRETO GONZALEZ"/>
    <s v="Persona Natural"/>
    <m/>
    <m/>
    <m/>
    <n v="52000000"/>
    <m/>
    <m/>
    <m/>
    <n v="52000000"/>
    <n v="43853333"/>
    <x v="64"/>
    <d v="2021-03-18T00:00:00"/>
    <d v="2022-01-17T00:00:00"/>
    <n v="300"/>
    <m/>
    <m/>
    <m/>
    <m/>
    <m/>
    <m/>
    <m/>
    <m/>
    <s v="X"/>
    <m/>
    <n v="0.84333332692307694"/>
  </r>
  <r>
    <n v="1"/>
    <n v="131"/>
    <x v="0"/>
    <s v="FDLRUU-CD-131-2021"/>
    <s v="https://community.secop.gov.co/Public/Tendering/OpportunityDetail/Index?noticeUID=CO1.NTC.1795227&amp;isFromPublicArea=True&amp;isModal=False_x000a_"/>
    <x v="0"/>
    <x v="0"/>
    <s v="Prestación de servicios profesionales y de apoyo a la gestión, o para la ejecución de trabajos artísticos que sólo puedan encomendarse a determinadas personas naturales;"/>
    <s v="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x v="0"/>
    <s v="Un Nuevo Contrato Social y Ambiental para la Bogotá del Siglo XXI"/>
    <n v="57"/>
    <x v="0"/>
    <x v="0"/>
    <s v="133011605570000001697"/>
    <n v="1"/>
    <n v="1022955000"/>
    <s v="LUIS EDUARO  PEREZ PATARROYO"/>
    <s v="Persona Natural"/>
    <m/>
    <m/>
    <m/>
    <n v="26000000"/>
    <m/>
    <m/>
    <m/>
    <n v="26000000"/>
    <n v="23920000"/>
    <x v="62"/>
    <d v="2021-02-25T00:00:00"/>
    <d v="2021-12-24T00:00:00"/>
    <n v="300"/>
    <m/>
    <m/>
    <m/>
    <m/>
    <m/>
    <m/>
    <m/>
    <m/>
    <s v="X"/>
    <m/>
    <n v="0.92"/>
  </r>
  <r>
    <n v="1"/>
    <n v="173"/>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31134259"/>
    <s v="LUIS EDUARDO FORERO GÓMEZ"/>
    <s v="Persona Natural"/>
    <m/>
    <m/>
    <m/>
    <n v="19800000"/>
    <m/>
    <n v="1"/>
    <n v="3006667"/>
    <n v="22806667"/>
    <n v="19653333"/>
    <x v="12"/>
    <d v="2021-03-03T00:00:00"/>
    <d v="2022-01-13T00:00:00"/>
    <n v="270"/>
    <n v="1"/>
    <n v="41"/>
    <m/>
    <m/>
    <m/>
    <m/>
    <m/>
    <m/>
    <s v="X"/>
    <m/>
    <n v="0.86173630719473393"/>
  </r>
  <r>
    <n v="1"/>
    <n v="46"/>
    <x v="0"/>
    <s v="FDLRUU-CD-046-2021"/>
    <s v="https://community.secop.gov.co/Public/Tendering/OpportunityDetail/Index?noticeUID=CO1.NTC.1736809&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OS PROCESOS DE CONTRATACIÓN EN SUS DIFERENTES ETAPAS AL ÁREA DE GESTIÓN DEL DESARROLLO DE LA ALCALDÍA LOCAL DE RAFAEL URIBE URIBE"/>
    <x v="0"/>
    <s v="Un Nuevo Contrato Social y Ambiental para la Bogotá del Siglo XXI"/>
    <n v="57"/>
    <x v="0"/>
    <x v="0"/>
    <s v="133011605570000001697"/>
    <n v="1"/>
    <n v="80041654"/>
    <s v="LUIS ALEJANDRO MORENO RUEDA"/>
    <s v="Persona Natural"/>
    <m/>
    <m/>
    <m/>
    <n v="52000000"/>
    <m/>
    <n v="1"/>
    <n v="6760000"/>
    <n v="58760000"/>
    <n v="51306667"/>
    <x v="63"/>
    <d v="2021-02-05T00:00:00"/>
    <d v="2022-01-13T00:00:00"/>
    <n v="300"/>
    <n v="1"/>
    <n v="39"/>
    <n v="80188169"/>
    <s v="HERNANDO FERNANDEZ MUÑOZ"/>
    <d v="2021-09-17T00:00:00"/>
    <n v="13520000"/>
    <m/>
    <m/>
    <s v="X"/>
    <m/>
    <n v="0.87315634785568419"/>
  </r>
  <r>
    <n v="1"/>
    <n v="180"/>
    <x v="0"/>
    <s v="FDLRUU-CD-180-2021"/>
    <s v="https://community.secop.gov.co/Public/Tendering/OpportunityDetail/Index?noticeUID=CO1.NTC.1818796&amp;isFromPublicArea=True&amp;isModal=False_x000a_"/>
    <x v="0"/>
    <x v="0"/>
    <s v="Prestación de servicios profesionales y de apoyo a la gestión, o para la ejecución de trabajos artísticos que sólo puedan encomendarse a determinadas personas naturales;"/>
    <s v="PRESTAR SUS SERVICIOS PROFESIONALES PARA APOYAR JURIDICAMENTE EN EL INGRESO DE INFORMACIÓN, USO Y APROPIACIÒN DE LOS SISTEMAS DE INFORMACIÓN VIGENTES DISPUESTOS PARA EL TRAMITE DE ACTUACIONES ADMINISTRATIVAS Y JURIDICAS A CARGO DE LA ALCALDIA LOCAL DE RAFAEL URIBE URIBE"/>
    <x v="0"/>
    <s v="Un Nuevo Contrato Social y Ambiental para la Bogotá del Siglo XXI"/>
    <n v="57"/>
    <x v="0"/>
    <x v="0"/>
    <s v="133011605570000001698"/>
    <n v="1"/>
    <n v="79390749"/>
    <s v="LUIS ALBERTO SICACHA RAMIREZ "/>
    <s v="Persona Natural"/>
    <m/>
    <m/>
    <m/>
    <n v="52000000"/>
    <m/>
    <m/>
    <m/>
    <n v="52000000"/>
    <n v="44893333"/>
    <x v="70"/>
    <d v="2021-03-12T00:00:00"/>
    <d v="2022-01-11T00:00:00"/>
    <n v="300"/>
    <m/>
    <m/>
    <m/>
    <m/>
    <m/>
    <m/>
    <m/>
    <m/>
    <s v="X"/>
    <m/>
    <n v="0.86333332692307696"/>
  </r>
  <r>
    <n v="1"/>
    <n v="207"/>
    <x v="0"/>
    <s v="FDLRUU-CD-207-2021"/>
    <s v="https://community.secop.gov.co/Public/Tendering/OpportunityDetail/Index?noticeUID=CO1.NTC.1879748&amp;isFromPublicArea=True&amp;isModal=False_x000a_"/>
    <x v="0"/>
    <x v="0"/>
    <s v="Prestación de servicios profesionales y de apoyo a la gestión, o para la ejecución de trabajos artísticos que sólo puedan encomendarse a determinadas personas naturales;"/>
    <s v="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de acuerdo con lo contemplado en el(los) proyecto(s) 1697 "/>
    <x v="0"/>
    <s v="Un Nuevo Contrato Social y Ambiental para la Bogotá del Siglo XXI"/>
    <n v="57"/>
    <x v="0"/>
    <x v="0"/>
    <s v="133011605570000001697"/>
    <n v="1"/>
    <n v="19397700"/>
    <s v="LUIS ALBERTO ESPINOSA PRIETO"/>
    <s v="Persona Natural"/>
    <m/>
    <m/>
    <m/>
    <n v="26000000"/>
    <m/>
    <m/>
    <m/>
    <n v="26000000"/>
    <n v="20193333"/>
    <x v="71"/>
    <d v="2021-04-08T00:00:00"/>
    <d v="2022-02-07T00:00:00"/>
    <n v="300"/>
    <m/>
    <m/>
    <m/>
    <m/>
    <m/>
    <m/>
    <m/>
    <s v="X"/>
    <m/>
    <m/>
    <n v="0.77666665384615385"/>
  </r>
  <r>
    <n v="1"/>
    <n v="324"/>
    <x v="0"/>
    <s v="FDLRUU-MC-324-2021"/>
    <s v="https://community.secop.gov.co/Public/Tendering/OpportunityDetail/Index?noticeUID=CO1.NTC.2464124&amp;isFromPublicArea=True&amp;isModal=False_x000a_"/>
    <x v="1"/>
    <x v="1"/>
    <s v="No aplica"/>
    <s v="REALIZAR EL MANTENIMIENTO PREVENTIVO Y CORRECTIVO DE LOS EQUIPOS DE CÓMPUTO, UPS, ESCÁNERES, VIDEO BEAM, AIRE ACONDICIONADO, PLOTTER, RACK, CABLEADO ESTRUCTURADO Y DEMÁS EQUIPOS TECNOLOGICOS PROPIEDAD DE LA ALCALDÍA LOCAL DE RAFAEL URIBE URIBE, INCLUYENDO EL SUMINISTRO DE REPUESTOS Y MANO DE OBRA"/>
    <x v="1"/>
    <s v="Un Nuevo Contrato Social y Ambiental para la Bogotá del Siglo XXI"/>
    <s v="No aplica"/>
    <x v="5"/>
    <x v="5"/>
    <s v="131020202030602-131020202030603"/>
    <n v="8"/>
    <n v="900825387"/>
    <s v="LINK IT_x000a_COMPONENTES PARA TECNOLOGÍA DE LA INFORMACIÓN, DIFUSIÓN O TELECOMUNICACIONES_x000a_"/>
    <s v="Persona Jurídica"/>
    <m/>
    <m/>
    <m/>
    <n v="25737698"/>
    <m/>
    <m/>
    <m/>
    <n v="25737698"/>
    <n v="0"/>
    <x v="46"/>
    <s v="CELEBRADO SIN INICIAR"/>
    <s v="CELEBRADO SIN INICIAR"/>
    <n v="180"/>
    <m/>
    <m/>
    <m/>
    <m/>
    <m/>
    <m/>
    <s v="X"/>
    <m/>
    <m/>
    <m/>
    <n v="0"/>
  </r>
  <r>
    <n v="1"/>
    <n v="302"/>
    <x v="0"/>
    <s v="FDLRUU-CD-302-2021"/>
    <s v="https://community.secop.gov.co/Public/Tendering/OpportunityDetail/Index?noticeUID=CO1.NTC.2316517&amp;isFromPublicArea=True&amp;isModal=False_x000a_"/>
    <x v="0"/>
    <x v="0"/>
    <s v="Prestación de servicios profesionales y de apoyo a la gestión, o para la ejecución de trabajos artísticos que sólo puedan encomendarse a determinadas personas naturales;"/>
    <s v="PRESTAR SERVICIOS DE APOYO A LA GESTIÓN PARA EL SEGUIMIENTO DEL CUMPLIMIENTO DE LOS PROCEDIMIENTOS ADMINISTRATIVOS, OPERATIVOS Y TÉCNICOS DEL PROYECTO “RETO LOCAL” Y LOS ASOCIADOS A LA INCLUSIÓN SOCIAL Y SEGURIDAD ECONÓMICA EN LA LOCALIDAD DE RAFAEL URIBE URIBE"/>
    <x v="0"/>
    <s v="Un Nuevo Contrato Social y Ambiental para la Bogotá del Siglo XXI"/>
    <n v="1"/>
    <x v="2"/>
    <x v="2"/>
    <s v="133011601010000002213"/>
    <n v="1"/>
    <n v="1026296469"/>
    <s v="LINA MARIA MUÑOZ LUENGAS"/>
    <s v="Persona Natural"/>
    <m/>
    <m/>
    <m/>
    <n v="26438110"/>
    <m/>
    <m/>
    <m/>
    <n v="26438110"/>
    <n v="0"/>
    <x v="72"/>
    <d v="2021-10-26T00:00:00"/>
    <d v="2021-11-21T00:00:00"/>
    <n v="300"/>
    <m/>
    <m/>
    <m/>
    <m/>
    <m/>
    <m/>
    <m/>
    <m/>
    <s v="X"/>
    <m/>
    <n v="0"/>
  </r>
  <r>
    <n v="1"/>
    <n v="117"/>
    <x v="0"/>
    <s v="FDLRUU-CD-117-2021"/>
    <s v="https://community.secop.gov.co/Public/Tendering/ContractNoticePhases/View?PPI=CO1.PPI.12112077&amp;isFromPublicArea=True&amp;isModal=False"/>
    <x v="0"/>
    <x v="0"/>
    <s v="Prestación de servicios profesionales y de apoyo a la gestión, o para la ejecución de trabajos artísticos que sólo puedan encomendarse a determinadas personas naturales;"/>
    <s v="PRESTAR LOS SERVICIOS PROFESIONALES EN EL ALMACÉN E INVENTARIOS, DESARROLLANDO LAS DIFERENTES ACTIVIDADES A CARGO DE ESTA DEPENDENCIA DE CONFORMIDAD CON LA NATURALEZA DEL SERVICIO Y LOS ESTUDIOS PREVIOS"/>
    <x v="0"/>
    <s v="Un Nuevo Contrato Social y Ambiental para la Bogotá del Siglo XXI"/>
    <n v="57"/>
    <x v="0"/>
    <x v="0"/>
    <s v="133011605570000001697"/>
    <n v="1"/>
    <n v="1072921068"/>
    <s v="LINA MARÍA MORENO RODRÍGUEZ"/>
    <s v="Persona Natural"/>
    <m/>
    <m/>
    <m/>
    <n v="43000000"/>
    <m/>
    <m/>
    <m/>
    <n v="43000000"/>
    <n v="36263333"/>
    <x v="41"/>
    <d v="2021-03-18T00:00:00"/>
    <d v="2022-01-17T00:00:00"/>
    <n v="300"/>
    <m/>
    <m/>
    <m/>
    <m/>
    <m/>
    <m/>
    <m/>
    <m/>
    <s v="X"/>
    <m/>
    <n v="0.8433333255813954"/>
  </r>
  <r>
    <n v="1"/>
    <n v="275"/>
    <x v="0"/>
    <s v="FDLRUU-CD-275-2021"/>
    <s v="https://community.secop.gov.co/Public/Tendering/OpportunityDetail/Index?noticeUID=CO1.NTC.2185657&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ENTRE LA ALCALDIA LOCAL DE RAFAEL URIBE URIBE Y SUS HABITANTES PARA VINCULARLOS A LOS PROGRAMAS DEL IDRD &quot;ESCUELA DE LA BICICLETA&quot; Y &quot;AL TRABAJO EN BICI&quot; QUE MOTIVEN EL USO ADECUADO DE LOS MEDIOS DE TTRANSPORTE NO MOTORIZADOS, PORMEDIO DE LA PROMOCION DE LA NORMATIVIDAD PARA SU APROPIACION Y APLICACIÓN EN EL MARCO DEL PROYECTO DE INVERSION 1681"/>
    <x v="0"/>
    <s v="Un Nuevo Contrato Social y Ambiental para la Bogotá del Siglo XXI"/>
    <n v="45"/>
    <x v="20"/>
    <x v="1"/>
    <s v="133011603450000001681"/>
    <n v="1"/>
    <n v="52501843"/>
    <s v="LIDIA JESUSA LOPEZ DULCEY"/>
    <s v="Persona Natural"/>
    <m/>
    <m/>
    <m/>
    <n v="20000000"/>
    <m/>
    <m/>
    <m/>
    <n v="20000000"/>
    <n v="15833333"/>
    <x v="69"/>
    <d v="2021-08-26T00:00:00"/>
    <d v="2021-12-25T00:00:00"/>
    <n v="120"/>
    <m/>
    <m/>
    <m/>
    <m/>
    <m/>
    <m/>
    <m/>
    <m/>
    <s v="X"/>
    <m/>
    <n v="0.79166665000000003"/>
  </r>
  <r>
    <n v="1"/>
    <n v="41"/>
    <x v="0"/>
    <s v="FDLRUU-CD-041-2021"/>
    <s v="https://community.secop.gov.co/Public/Tendering/OpportunityDetail/Index?noticeUID=CO1.NTC.1729969&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80442207"/>
    <s v="LEONARDO GUERRA RAMIREZ"/>
    <s v="Persona Natural"/>
    <m/>
    <m/>
    <m/>
    <n v="31200000"/>
    <m/>
    <n v="1"/>
    <n v="15600000"/>
    <n v="46800000"/>
    <n v="46800000"/>
    <x v="63"/>
    <d v="2021-02-09T00:00:00"/>
    <d v="2021-11-08T00:00:00"/>
    <n v="180"/>
    <n v="1"/>
    <n v="90"/>
    <m/>
    <m/>
    <m/>
    <m/>
    <m/>
    <m/>
    <s v="X"/>
    <m/>
    <n v="1"/>
  </r>
  <r>
    <n v="1"/>
    <n v="308"/>
    <x v="0"/>
    <s v="FDLRUU-CD-308-2021 "/>
    <s v="https://community.secop.gov.co/Public/Tendering/OpportunityDetail/Index?noticeUID=CO1.NTC.2400171&amp;isFromPublicArea=True&amp;isModal=False"/>
    <x v="0"/>
    <x v="0"/>
    <s v="Prestación de servicios profesionales y de apoyo a la gestión, o para la ejecución de trabajos artísticos que sólo puedan encomendarse a determinadas personas naturales;"/>
    <s v="APOYAR JURIDICAMENTE LA EJECUCIÓN DE LAS ACTUACIONES REQUERIDAS PARA LA DEPURACIÓN DE LAS ACTUACIONES ADMINISTRATIVAS QUE CURSAN EN LA ALCALDIA LOCAL"/>
    <x v="0"/>
    <s v="Un Nuevo Contrato Social y Ambiental para la Bogotá del Siglo XXI"/>
    <n v="57"/>
    <x v="0"/>
    <x v="0"/>
    <s v="133011605570000001698"/>
    <n v="1"/>
    <n v="80442207"/>
    <s v="LEONARDO GUERRA RAMIREZ"/>
    <s v="Persona Natural"/>
    <m/>
    <m/>
    <m/>
    <n v="7800000"/>
    <m/>
    <m/>
    <m/>
    <n v="7800000"/>
    <n v="2253333"/>
    <x v="73"/>
    <d v="2021-11-18T00:00:00"/>
    <d v="2022-01-02T00:00:00"/>
    <n v="45"/>
    <m/>
    <m/>
    <m/>
    <m/>
    <m/>
    <m/>
    <m/>
    <m/>
    <s v="X"/>
    <m/>
    <n v="0.28888884615384613"/>
  </r>
  <r>
    <n v="1"/>
    <n v="145"/>
    <x v="0"/>
    <s v="FDLRUU-CD-145-2021"/>
    <s v="https://community.secop.gov.co/Public/Tendering/OpportunityDetail/Index?noticeUID=CO1.NTC.1795482&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x v="0"/>
    <s v="Un Nuevo Contrato Social y Ambiental para la Bogotá del Siglo XXI"/>
    <n v="1"/>
    <x v="2"/>
    <x v="2"/>
    <s v="133011601010000001636"/>
    <n v="1"/>
    <n v="52114709"/>
    <s v="LEIDY AGATHA ROSSIASCO VELASQUEZ"/>
    <s v="Persona Natural"/>
    <m/>
    <m/>
    <m/>
    <n v="41600000"/>
    <m/>
    <n v="1"/>
    <n v="11613333"/>
    <n v="53213333"/>
    <n v="47666667"/>
    <x v="6"/>
    <d v="2021-02-26T00:00:00"/>
    <d v="2021-12-31T00:00:00"/>
    <n v="240"/>
    <n v="1"/>
    <n v="67"/>
    <m/>
    <m/>
    <m/>
    <m/>
    <m/>
    <m/>
    <s v="X"/>
    <m/>
    <n v="0.89576548418795721"/>
  </r>
  <r>
    <n v="1"/>
    <n v="64"/>
    <x v="0"/>
    <s v="FDLRUU-CD-064-2021"/>
    <s v="https://community.secop.gov.co/Public/Tendering/OpportunityDetail/Index?noticeUID=CO1.NTC.1746505&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AL ÁREA DE GESTIÓN PARA EL DESARROLLO LOCAL DE LA ALCALDÍA LOCAL DE RAFAEL URIBE URIBE"/>
    <x v="0"/>
    <s v="Un Nuevo Contrato Social y Ambiental para la Bogotá del Siglo XXI"/>
    <n v="57"/>
    <x v="0"/>
    <x v="0"/>
    <s v="133011605570000001697"/>
    <n v="1"/>
    <n v="1016109867"/>
    <s v="LAURA VANESSA PAEZ LOPEZ"/>
    <s v="Persona Natural"/>
    <m/>
    <m/>
    <m/>
    <n v="26000000"/>
    <m/>
    <n v="1"/>
    <n v="2860000"/>
    <n v="28860000"/>
    <n v="25133333"/>
    <x v="5"/>
    <d v="2021-02-11T00:00:00"/>
    <d v="2022-01-13T00:00:00"/>
    <n v="300"/>
    <n v="1"/>
    <n v="33"/>
    <m/>
    <m/>
    <m/>
    <m/>
    <m/>
    <m/>
    <s v="X"/>
    <m/>
    <n v="0.87087085932085928"/>
  </r>
  <r>
    <n v="1"/>
    <n v="34"/>
    <x v="0"/>
    <s v="FDLRUU-CD-034-2021"/>
    <s v="https://community.secop.gov.co/Public/Tendering/OpportunityDetail/Index?noticeUID=CO1.NTC.1733686&amp;isFromPublicArea=True&amp;isModal=False_x000a_"/>
    <x v="0"/>
    <x v="0"/>
    <s v="Prestación de servicios profesionales y de apoyo a la gestión, o para la ejecución de trabajos artísticos que sólo puedan encomendarse a determinadas personas naturales;"/>
    <s v="APOYAR JURÍDICAMENTE LA EJECUCIÓN DE LAS ACCIONES REQUERIDAS PARA LA DEPURACIÓN DE LAS ACTUACIONES ADMINISTRATIVAS QUE CURSAN EN LA ALCALDÍA LOCAL"/>
    <x v="0"/>
    <s v="Un Nuevo Contrato Social y Ambiental para la Bogotá del Siglo XXI"/>
    <n v="57"/>
    <x v="0"/>
    <x v="0"/>
    <s v="133011605570000001698"/>
    <n v="1"/>
    <n v="1013579410"/>
    <s v="LAURA TERESA ESTEFANY PINEDA AVILA "/>
    <s v="Persona Natural"/>
    <m/>
    <m/>
    <m/>
    <n v="31200000"/>
    <m/>
    <m/>
    <m/>
    <n v="31200000"/>
    <n v="31200000"/>
    <x v="56"/>
    <d v="2021-02-05T00:00:00"/>
    <d v="2021-08-04T00:00:00"/>
    <n v="180"/>
    <m/>
    <m/>
    <m/>
    <m/>
    <m/>
    <m/>
    <m/>
    <m/>
    <s v="X"/>
    <m/>
    <n v="1"/>
  </r>
  <r>
    <n v="1"/>
    <n v="121"/>
    <x v="0"/>
    <s v="FDLRUU-CD-121-2021"/>
    <s v="https://community.secop.gov.co/Public/Tendering/OpportunityDetail/Index?noticeUID=CO1.NTC.1778699&amp;isFromPublicArea=True&amp;isModal=False_x000a_"/>
    <x v="0"/>
    <x v="0"/>
    <s v="Prestación de servicios profesionales y de apoyo a la gestión, o para la ejecución de trabajos artísticos que sólo puedan encomendarse a determinadas personas naturales;"/>
    <s v="APOYAR LA FORMULACIÓN, EJECUCIÓN, SEGUIMIENTO Y MEJORA CONTINUA DE LAS HERRAMIENTAS QUE CONFORMAN LA GESTIÓN AMBIENTAL INSTITUCIONAL DE LA ALCALDÍA LOCAL"/>
    <x v="0"/>
    <s v="Un Nuevo Contrato Social y Ambiental para la Bogotá del Siglo XXI"/>
    <n v="57"/>
    <x v="0"/>
    <x v="0"/>
    <s v="133011605570000001697"/>
    <n v="1"/>
    <n v="1020797579"/>
    <s v="LAURA NATHALIA VALENCIA ORTIZ"/>
    <s v="Persona Natural"/>
    <m/>
    <m/>
    <m/>
    <n v="43000000"/>
    <m/>
    <n v="1"/>
    <n v="3583333"/>
    <n v="46583333"/>
    <n v="40420000"/>
    <x v="2"/>
    <d v="2021-02-19T00:00:00"/>
    <d v="2022-01-13T00:00:00"/>
    <n v="300"/>
    <n v="1"/>
    <n v="25"/>
    <m/>
    <m/>
    <m/>
    <m/>
    <m/>
    <m/>
    <s v="X"/>
    <m/>
    <n v="0.86769231390119728"/>
  </r>
  <r>
    <n v="1"/>
    <n v="73"/>
    <x v="0"/>
    <s v="FDLRUU-CD-073-2021"/>
    <s v="https://community.secop.gov.co/Public/Tendering/OpportunityDetail/Index?noticeUID=CO1.NTC.1756191&amp;isFromPublicArea=True&amp;isModal=False_x000a_"/>
    <x v="0"/>
    <x v="0"/>
    <s v="Prestación de servicios profesionales y de apoyo a la gestión, o para la ejecución de trabajos artísticos que sólo puedan encomendarse a determinadas personas naturales;"/>
    <s v="“PRESTAR LOS SERVICIOS PROFESIONALES A LA ALCALDÍA LOCAL DE RAFAEL URIBE URIBE, PARA LA EJECUCIÓN Y DIVULGACION DE LAS ACTIVIDADES COMUNITARIAS Y DE APOYO A LOS PROCESOS DE PARTICIPACIÓN EN EL MARCO DEL SISTEMA LOCAL Y DISTRITAL DE PARTICIPACIÓN, LAS RELACIONES INTERINSTITUCIONALES Y LA EJECUCIÓN DE LOS PROYECTOS QUE HACEN PARTE DEL PLAN DE DESARROLLO”"/>
    <x v="0"/>
    <s v="Un Nuevo Contrato Social y Ambiental para la Bogotá del Siglo XXI"/>
    <n v="57"/>
    <x v="0"/>
    <x v="0"/>
    <s v="133011605570000001697"/>
    <n v="1"/>
    <n v="1014225405"/>
    <s v="LAURA DANIELA GUERRERO "/>
    <s v="Persona Natural"/>
    <m/>
    <m/>
    <m/>
    <n v="31200000"/>
    <m/>
    <n v="1"/>
    <n v="15600000"/>
    <n v="46800000"/>
    <n v="46800000"/>
    <x v="13"/>
    <d v="2021-02-15T00:00:00"/>
    <d v="2021-11-14T00:00:00"/>
    <n v="180"/>
    <n v="1"/>
    <n v="90"/>
    <m/>
    <m/>
    <m/>
    <m/>
    <m/>
    <m/>
    <s v="X"/>
    <m/>
    <n v="1"/>
  </r>
  <r>
    <n v="1"/>
    <n v="188"/>
    <x v="0"/>
    <s v="FDLRUU-CD-188-2021"/>
    <s v="https://community.secop.gov.co/Public/Tendering/OpportunityDetail/Index?noticeUID=CO1.NTC.1827735&amp;isFromPublicArea=True&amp;isModal=False_x000a_"/>
    <x v="0"/>
    <x v="0"/>
    <s v="Prestación de servicios profesionales y de apoyo a la gestión, o para la ejecución de trabajos artísticos que sólo puedan encomendarse a determinadas personas naturales;"/>
    <s v="APOYAR ADMINISTRATIVA Y ASISTENCIALMENTE A LAS INSPECCIONES DE POLICÍA DE LA LOCALIDAD DE RAFAEL URIBE URIBE"/>
    <x v="0"/>
    <s v="Un Nuevo Contrato Social y Ambiental para la Bogotá del Siglo XXI"/>
    <n v="57"/>
    <x v="0"/>
    <x v="0"/>
    <s v="133011605570000001698"/>
    <n v="1"/>
    <n v="1030699005"/>
    <s v="LAURA ALEJANDRA MUÑOZ MELO"/>
    <s v="Persona Natural"/>
    <m/>
    <m/>
    <m/>
    <n v="10500000"/>
    <m/>
    <n v="1"/>
    <n v="5250000"/>
    <n v="15750000"/>
    <n v="15108333"/>
    <x v="70"/>
    <d v="2021-03-12T00:00:00"/>
    <d v="2021-12-11T00:00:00"/>
    <n v="180"/>
    <n v="1"/>
    <n v="90"/>
    <m/>
    <m/>
    <m/>
    <m/>
    <m/>
    <m/>
    <s v="X"/>
    <m/>
    <n v="0.95925923809523805"/>
  </r>
  <r>
    <n v="1"/>
    <n v="309"/>
    <x v="0"/>
    <s v="FDLRUU-MC-303-2021"/>
    <s v="https://community.secop.gov.co/Public/Tendering/OpportunityDetail/Index?noticeUID=CO1.NTC.2353674&amp;isFromPublicArea=True&amp;isModal=False_x000a_"/>
    <x v="1"/>
    <x v="1"/>
    <s v="No aplica"/>
    <s v="CONTRATAR EL PROCESO DE MEDICIÓN POSTERIOR DE BIENES MUEBLES REGISTRADOS EN LA CUENTA PROPIEDAD PLANTA Y EQUIPO DE LOS ESTADOS FINANCIEROS DE LA ENTIDAD Y LOS BIENES INMUEBLES DE PROPIEDAD Y/O A CARGO DEL FONDO DE DESARROLLO LOCAL DE RAFAEL URIBE URIBE DETERMINANDO EL VALOR ACTUAL Y AJUSTANDO LA VIDA ÚTIL RESTANTE, EL VALOR RESIDUAL, EL MÉTODO DE DEPRECIACIÓN, ASÍ COMO EL RECONOCIMIENTO Y MEDICIÓN DEL DETERIORO DEL VALOR._x000a__x000a_"/>
    <x v="0"/>
    <s v="Un Nuevo Contrato Social y Ambiental para la Bogotá del Siglo XXI"/>
    <n v="57"/>
    <x v="0"/>
    <x v="0"/>
    <s v="133011605570000001697"/>
    <n v="4"/>
    <n v="900354279"/>
    <s v="L&amp;Q AUDITORES EXTERNOS S.A.S"/>
    <s v="Persona Jurídica"/>
    <m/>
    <m/>
    <m/>
    <n v="16657382"/>
    <m/>
    <m/>
    <m/>
    <n v="16657382"/>
    <n v="0"/>
    <x v="74"/>
    <d v="2021-11-30T00:00:00"/>
    <d v="2022-01-29T00:00:00"/>
    <n v="60"/>
    <m/>
    <m/>
    <m/>
    <m/>
    <m/>
    <m/>
    <m/>
    <s v="X"/>
    <m/>
    <m/>
    <n v="0"/>
  </r>
  <r>
    <n v="1"/>
    <n v="167"/>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31150866"/>
    <s v="KEVIN PAEZ_x000a_UBAQUE"/>
    <s v="Persona Natural"/>
    <m/>
    <m/>
    <m/>
    <n v="19800000"/>
    <m/>
    <n v="1"/>
    <n v="3080000"/>
    <n v="22880000"/>
    <n v="19726667"/>
    <x v="12"/>
    <d v="2021-03-02T00:00:00"/>
    <d v="2022-01-13T00:00:00"/>
    <n v="270"/>
    <n v="1"/>
    <n v="42"/>
    <n v="1023969334"/>
    <s v="ANGELA PATRICIA CLAVIJO LONDOÑO"/>
    <d v="2021-09-20T00:00:00"/>
    <n v="5280000"/>
    <m/>
    <m/>
    <s v="X"/>
    <m/>
    <n v="0.86217950174825175"/>
  </r>
  <r>
    <n v="1"/>
    <n v="256"/>
    <x v="0"/>
    <s v="FLDRUU-CD-256-2021"/>
    <s v="https://community.secop.gov.co/Public/Tendering/OpportunityDetail/Index?noticeUID=CO1.NTC.2165335&amp;isFromPublicArea=True&amp;isModal=False_x000a_"/>
    <x v="0"/>
    <x v="0"/>
    <s v="Prestación de servicios profesionales y de apoyo a la gestión, o para la ejecución de trabajos artísticos que sólo puedan encomendarse a determinadas personas naturales;"/>
    <s v=" PRESTAR SUS SERVICIOS COMO_x000a_PROFESIONAL EN EL APOYO A LA COORDINACIÓN DE VIGÍAS DE RIESGO Y LA ASISTENCIALES_x000a_PARA LA GESTIÓN DE EMERGENCIAS Y RIESGO, DE LA LOCALIDAD DE RAFAEL URIBE URIBE"/>
    <x v="0"/>
    <s v="Un Nuevo Contrato Social y Ambiental para la Bogotá del Siglo XXI"/>
    <n v="30"/>
    <x v="3"/>
    <x v="3"/>
    <s v="133011602300000001665"/>
    <n v="1"/>
    <n v="1033747880"/>
    <s v="KEVIN ORLANDO BALLESTEROS ROJAS"/>
    <s v="Persona Natural"/>
    <m/>
    <m/>
    <m/>
    <n v="19800000"/>
    <m/>
    <m/>
    <m/>
    <n v="19800000"/>
    <n v="15253333"/>
    <x v="55"/>
    <d v="2021-08-17T00:00:00"/>
    <d v="2022-01-01T00:00:00"/>
    <n v="135"/>
    <m/>
    <m/>
    <n v="79695295"/>
    <s v="YOVAN ALFREDO FIGUEROA"/>
    <d v="2021-10-21T00:00:00"/>
    <n v="10413333"/>
    <m/>
    <m/>
    <s v="X"/>
    <m/>
    <n v="0.77037035353535355"/>
  </r>
  <r>
    <n v="1"/>
    <n v="127"/>
    <x v="0"/>
    <s v="FDLRUU-CD-127-2021"/>
    <s v="https://community.secop.gov.co/Public/Tendering/OpportunityDetail/Index?noticeUID=CO1.NTC.1783125&amp;isFromPublicArea=True&amp;isModal=False_x000a_"/>
    <x v="0"/>
    <x v="0"/>
    <s v="Prestación de servicios profesionales y de apoyo a la gestión, o para la ejecución de trabajos artísticos que sólo puedan encomendarse a determinadas personas naturales;"/>
    <s v="APOYAR ADMINISTRATIVA Y ASISTENCIALMENTE AL ÁREA DE GESTION DE DESARROLLO LOCAL - CONTRATACIÓN DE LA ALCALDÍA LOCAL DE RAFAEL URIBE URIBE"/>
    <x v="0"/>
    <s v="Un Nuevo Contrato Social y Ambiental para la Bogotá del Siglo XXI"/>
    <n v="57"/>
    <x v="0"/>
    <x v="0"/>
    <s v="133011605570000001697"/>
    <n v="1"/>
    <n v="1094896721"/>
    <s v="KARINE ROMAN PARDO"/>
    <s v="Persona Natural"/>
    <m/>
    <m/>
    <m/>
    <n v="26000000"/>
    <m/>
    <m/>
    <m/>
    <n v="26000000"/>
    <n v="21840000"/>
    <x v="70"/>
    <d v="2021-03-19T00:00:00"/>
    <d v="2022-01-18T00:00:00"/>
    <n v="300"/>
    <m/>
    <m/>
    <m/>
    <m/>
    <m/>
    <m/>
    <m/>
    <m/>
    <s v="X"/>
    <m/>
    <n v="0.84"/>
  </r>
  <r>
    <n v="1"/>
    <n v="159"/>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23892888"/>
    <s v="KAREN MAYERLY MORENO MARIN"/>
    <s v="Persona Natural"/>
    <m/>
    <m/>
    <m/>
    <n v="19800000"/>
    <m/>
    <n v="1"/>
    <n v="3153333"/>
    <n v="22953333"/>
    <n v="19800000"/>
    <x v="12"/>
    <d v="2021-03-01T00:00:00"/>
    <d v="2022-01-13T00:00:00"/>
    <n v="270"/>
    <n v="1"/>
    <n v="43"/>
    <m/>
    <m/>
    <m/>
    <m/>
    <m/>
    <m/>
    <s v="X"/>
    <m/>
    <n v="0.86261982083386324"/>
  </r>
  <r>
    <n v="1"/>
    <n v="277"/>
    <x v="0"/>
    <s v="FDLRUU-CD-277-2021"/>
    <s v="https://community.secop.gov.co/Public/Tendering/OpportunityDetail/Index?noticeUID=CO1.NTC.2200901&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SEGUIMIENTO Y CUMPLIMIENTO DE LOS PROCEDIMIENTOS ADMINISTRATIVOS, OPERATIVOS Y TÉCNICOS DEL PROYECTO “RETO LOCAL” Y LOS ASOCIADOS A LA INCLUSIÓN SOCIAL Y SEGURIDAD ECONÓMICA EN LA LOCALIDAD DE RAFAEL URIBE URIBE"/>
    <x v="0"/>
    <s v="Un Nuevo Contrato Social y Ambiental para la Bogotá del Siglo XXI"/>
    <n v="1"/>
    <x v="2"/>
    <x v="2"/>
    <s v="133011601010000002213"/>
    <n v="1"/>
    <n v="52848590"/>
    <s v="JULY ANGELICA MELO QUINTERO"/>
    <s v="Persona Natural"/>
    <m/>
    <m/>
    <m/>
    <n v="45000000"/>
    <m/>
    <m/>
    <m/>
    <n v="45000000"/>
    <n v="13350000"/>
    <x v="28"/>
    <d v="2021-09-02T00:00:00"/>
    <d v="2022-07-01T00:00:00"/>
    <n v="300"/>
    <m/>
    <m/>
    <m/>
    <m/>
    <m/>
    <m/>
    <m/>
    <s v="X"/>
    <m/>
    <m/>
    <n v="0.29666666666666669"/>
  </r>
  <r>
    <n v="1"/>
    <n v="196"/>
    <x v="0"/>
    <s v="FDLRUU-CD-196-2021"/>
    <s v="https://community.secop.gov.co/Public/Tendering/OpportunityDetail/Index?noticeUID=CO1.NTC.1855162&amp;isFromPublicArea=True&amp;isModal=False_x000a_"/>
    <x v="0"/>
    <x v="0"/>
    <s v="Prestación de servicios profesionales y de apoyo a la gestión, o para la ejecución de trabajos artísticos que sólo puedan encomendarse a determinadas personas naturales;"/>
    <s v="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
    <x v="0"/>
    <s v="Un Nuevo Contrato Social y Ambiental para la Bogotá del Siglo XXI"/>
    <n v="57"/>
    <x v="0"/>
    <x v="0"/>
    <s v="133011605570000001697"/>
    <n v="1"/>
    <n v="1012347519"/>
    <s v="JULIETH JESENIA JIMENEZ NAVARRO"/>
    <s v="Persona Natural"/>
    <m/>
    <m/>
    <m/>
    <n v="43000000"/>
    <m/>
    <m/>
    <m/>
    <n v="43000000"/>
    <n v="17486667"/>
    <x v="57"/>
    <d v="2021-03-29T00:00:00"/>
    <d v="2022-01-28T00:00:00"/>
    <n v="300"/>
    <m/>
    <m/>
    <m/>
    <m/>
    <m/>
    <m/>
    <m/>
    <m/>
    <s v="X"/>
    <m/>
    <n v="0.40666667441860466"/>
  </r>
  <r>
    <n v="1"/>
    <n v="282"/>
    <x v="0"/>
    <s v="FLDRUU-CD-282-2021"/>
    <s v="https://community.secop.gov.co/Public/Tendering/OpportunityDetail/Index?noticeUID=CO1.NTC.2221849&amp;isFromPublicArea=True&amp;isModal=False_x000a_"/>
    <x v="0"/>
    <x v="0"/>
    <s v="Prestación de servicios profesionales y de apoyo a la gestión, o para la ejecución de trabajos artísticos que sólo puedan encomendarse a determinadas personas naturales;"/>
    <s v="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
    <x v="0"/>
    <s v="Un Nuevo Contrato Social y Ambiental para la Bogotá del Siglo XXI"/>
    <n v="45"/>
    <x v="20"/>
    <x v="1"/>
    <s v="133011603450000001681"/>
    <n v="1"/>
    <n v="1140826131"/>
    <s v="JULIETH DEL CARMEN PERNA BERDUGO"/>
    <s v="Persona Natural"/>
    <m/>
    <m/>
    <m/>
    <n v="20000000"/>
    <m/>
    <m/>
    <m/>
    <n v="20000000"/>
    <n v="13000000"/>
    <x v="75"/>
    <d v="2021-09-13T00:00:00"/>
    <d v="2022-01-12T00:00:00"/>
    <n v="120"/>
    <m/>
    <m/>
    <m/>
    <m/>
    <m/>
    <m/>
    <m/>
    <m/>
    <s v="X"/>
    <m/>
    <n v="0.65"/>
  </r>
  <r>
    <n v="1"/>
    <n v="195"/>
    <x v="0"/>
    <s v="FDLRUU-CD-195-2021"/>
    <s v="https://community.secop.gov.co/Public/Tendering/OpportunityDetail/Index?noticeUID=CO1.NTC.1840636&amp;isFromPublicArea=True&amp;isModal=False_x000a_"/>
    <x v="0"/>
    <x v="0"/>
    <s v="Prestación de servicios profesionales y de apoyo a la gestión, o para la ejecución de trabajos artísticos que sólo puedan encomendarse a determinadas personas naturales;"/>
    <s v="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x v="0"/>
    <s v="Un Nuevo Contrato Social y Ambiental para la Bogotá del Siglo XXI"/>
    <n v="57"/>
    <x v="0"/>
    <x v="0"/>
    <s v="133011605570000001697"/>
    <n v="1"/>
    <n v="79751910"/>
    <s v="JULIÁN ANDRÉS BOHÓRQUEZ TELLEZ"/>
    <s v="Persona Natural"/>
    <m/>
    <m/>
    <m/>
    <n v="52000000"/>
    <m/>
    <m/>
    <m/>
    <n v="52000000"/>
    <n v="42813332"/>
    <x v="4"/>
    <d v="2021-03-24T00:00:00"/>
    <d v="2021-12-22T00:00:00"/>
    <n v="300"/>
    <m/>
    <m/>
    <n v="1032390744"/>
    <s v="MÓNICA ANDREA BASTO GUZMÁN"/>
    <d v="2021-09-23T00:00:00"/>
    <n v="20973334"/>
    <m/>
    <m/>
    <s v="X"/>
    <m/>
    <n v="0.82333330769230773"/>
  </r>
  <r>
    <n v="1"/>
    <n v="38"/>
    <x v="0"/>
    <s v="FDLRUU-CD-038-2021"/>
    <s v="https://community.secop.gov.co/Public/Tendering/OpportunityDetail/Index?noticeUID=CO1.NTC.1733495&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1019086865"/>
    <s v="JUAN SEBASTIAN MARTINEZ ROJAS "/>
    <s v="Persona Natural"/>
    <m/>
    <m/>
    <m/>
    <n v="31200000"/>
    <m/>
    <n v="1"/>
    <n v="15600000"/>
    <n v="46800000"/>
    <n v="46800000"/>
    <x v="63"/>
    <d v="2021-02-09T00:00:00"/>
    <d v="2021-11-08T00:00:00"/>
    <n v="180"/>
    <n v="1"/>
    <n v="90"/>
    <m/>
    <m/>
    <m/>
    <m/>
    <m/>
    <m/>
    <s v="X"/>
    <m/>
    <n v="1"/>
  </r>
  <r>
    <n v="1"/>
    <n v="122"/>
    <x v="0"/>
    <s v="FDLRUU-CD-122-2021"/>
    <s v="https://community.secop.gov.co/Public/Tendering/OpportunityDetail/Index?noticeUID=CO1.NTC.1779422&amp;isFromPublicArea=True&amp;isModal=False_x000a_"/>
    <x v="0"/>
    <x v="0"/>
    <s v="Prestación de servicios profesionales y de apoyo a la gestión, o para la ejecución de trabajos artísticos que sólo puedan encomendarse a determinadas personas naturales;"/>
    <s v="APOYA EL CUBRIMIENTO DE LAS ACTIVIDADES, CRONOGRAMAS Y AGENDA DE LA ALCALDÍA LOCAL A NIVEL INTERNO Y EXTERNO, ASÍ COMO LA GENERACIÓN DE CONTENIDOS PERIODÍSTICOS_x0009_ "/>
    <x v="0"/>
    <s v="Un Nuevo Contrato Social y Ambiental para la Bogotá del Siglo XXI"/>
    <n v="57"/>
    <x v="0"/>
    <x v="0"/>
    <s v="133011605570000001697"/>
    <n v="1"/>
    <n v="1032457982"/>
    <s v="JUAN MANUEL CARDENAS GARZON "/>
    <s v="Persona Natural"/>
    <m/>
    <m/>
    <m/>
    <n v="43000000"/>
    <m/>
    <m/>
    <m/>
    <n v="43000000"/>
    <n v="39846667"/>
    <x v="66"/>
    <d v="2021-02-23T00:00:00"/>
    <d v="2021-12-22T00:00:00"/>
    <n v="300"/>
    <m/>
    <m/>
    <m/>
    <m/>
    <m/>
    <m/>
    <m/>
    <m/>
    <s v="X"/>
    <m/>
    <n v="0.92666667441860462"/>
  </r>
  <r>
    <n v="1"/>
    <n v="240"/>
    <x v="0"/>
    <s v="FDLRUU-CD-240-2021 "/>
    <s v="https://community.secop.gov.co/Public/Tendering/OpportunityDetail/Index?noticeUID=CO1.NTC.2094094&amp;isFromPublicArea=True&amp;isModal=False_x000a_"/>
    <x v="0"/>
    <x v="0"/>
    <s v="Prestación de servicios profesionales y de apoyo a la gestión, o para la ejecución de trabajos artísticos que sólo puedan encomendarse a determinadas personas naturales;"/>
    <s v="PRESTAR SERVICIOS PROFESIONALES AL DESPACHO EN LA FORMULACIÓN, IMPLEMENTACIÓN Y SEGUIMIENTO DE PLANES, PROYECTOS Y ESTRATEGIAS ECONOMICAS, SOCIALES, AMBIENTALES Y CULTURALES, EN LA LOCALIDAD RAFAEL URIBE URIBE"/>
    <x v="0"/>
    <s v="Un Nuevo Contrato Social y Ambiental para la Bogotá del Siglo XXI"/>
    <n v="57"/>
    <x v="0"/>
    <x v="0"/>
    <s v="133011605570000001697"/>
    <n v="1"/>
    <n v="79798180"/>
    <s v="JUAN FERNANDO CONTRERAS ORTIZ "/>
    <s v="Persona Natural"/>
    <m/>
    <m/>
    <m/>
    <n v="24000000"/>
    <m/>
    <m/>
    <m/>
    <n v="24000000"/>
    <n v="21200000"/>
    <x v="17"/>
    <d v="2021-07-15T00:00:00"/>
    <d v="2021-11-14T00:00:00"/>
    <n v="120"/>
    <m/>
    <m/>
    <m/>
    <m/>
    <m/>
    <m/>
    <m/>
    <m/>
    <s v="X"/>
    <m/>
    <n v="0.8833333333333333"/>
  </r>
  <r>
    <n v="1"/>
    <n v="147"/>
    <x v="0"/>
    <s v="FDLRUU-CD-147-2021"/>
    <s v="https://community.secop.gov.co/Public/Tendering/OpportunityDetail/Index?noticeUID=CO1.NTC.1795898&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S INSPECCIONES DE POLICÍA DE LA LOCALIDAD, SEGÚN REPARTO"/>
    <x v="0"/>
    <s v="Un Nuevo Contrato Social y Ambiental para la Bogotá del Siglo XXI"/>
    <n v="57"/>
    <x v="0"/>
    <x v="0"/>
    <s v="133011605570000001698"/>
    <n v="1"/>
    <n v="79347561"/>
    <s v="JUAN CARLOS USSA LIZARAZO"/>
    <s v="Persona Natural"/>
    <m/>
    <m/>
    <m/>
    <n v="31200000"/>
    <m/>
    <n v="1"/>
    <n v="15600000"/>
    <n v="46800000"/>
    <n v="41600000"/>
    <x v="6"/>
    <d v="2021-03-01T00:00:00"/>
    <d v="2021-11-30T00:00:00"/>
    <n v="180"/>
    <n v="1"/>
    <n v="90"/>
    <m/>
    <m/>
    <m/>
    <m/>
    <m/>
    <m/>
    <s v="X"/>
    <m/>
    <n v="0.88888888888888884"/>
  </r>
  <r>
    <n v="1"/>
    <n v="129"/>
    <x v="0"/>
    <s v="FDLRUU-CD-129-2021"/>
    <s v="https://community.secop.gov.co/Public/Tendering/OpportunityDetail/Index?noticeUID=CO1.NTC.1782687&amp;isFromPublicArea=True&amp;isModal=False_x000a_"/>
    <x v="0"/>
    <x v="0"/>
    <s v="Prestación de servicios profesionales y de apoyo a la gestión, o para la ejecución de trabajos artísticos que sólo puedan encomendarse a determinadas personas naturales;"/>
    <s v="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x v="0"/>
    <s v="Un Nuevo Contrato Social y Ambiental para la Bogotá del Siglo XXI"/>
    <n v="57"/>
    <x v="0"/>
    <x v="0"/>
    <s v="133011605570000001697"/>
    <n v="1"/>
    <n v="80139417"/>
    <s v="JUAN CARLOS OLEGUA HURTADO"/>
    <s v="Persona Natural"/>
    <m/>
    <m/>
    <m/>
    <n v="26000000"/>
    <m/>
    <n v="1"/>
    <n v="2166667"/>
    <n v="28166667"/>
    <n v="24440000"/>
    <x v="66"/>
    <d v="2021-02-19T00:00:00"/>
    <d v="2022-01-13T00:00:00"/>
    <n v="300"/>
    <n v="1"/>
    <n v="25"/>
    <m/>
    <m/>
    <m/>
    <m/>
    <m/>
    <m/>
    <s v="X"/>
    <m/>
    <n v="0.86769229742375975"/>
  </r>
  <r>
    <n v="1"/>
    <n v="77"/>
    <x v="0"/>
    <s v="FDLRUU-CD-077-2021"/>
    <s v="https://community.secop.gov.co/Public/Tendering/OpportunityDetail/Index?noticeUID=CO1.NTC.1755898&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
    <x v="0"/>
    <s v="Un Nuevo Contrato Social y Ambiental para la Bogotá del Siglo XXI"/>
    <n v="57"/>
    <x v="0"/>
    <x v="0"/>
    <s v="133011605570000001697"/>
    <n v="1"/>
    <n v="17654733"/>
    <s v="JUAN CARLOS JIMENEZ MENESES"/>
    <s v="Persona Natural"/>
    <m/>
    <m/>
    <m/>
    <n v="26000000"/>
    <m/>
    <n v="1"/>
    <n v="1646667"/>
    <n v="27646667"/>
    <n v="25046667"/>
    <x v="13"/>
    <d v="2021-02-12T00:00:00"/>
    <d v="2021-12-31T00:00:00"/>
    <n v="300"/>
    <n v="1"/>
    <n v="19"/>
    <m/>
    <m/>
    <m/>
    <m/>
    <m/>
    <m/>
    <s v="X"/>
    <m/>
    <n v="0.90595611398654308"/>
  </r>
  <r>
    <n v="1"/>
    <n v="268"/>
    <x v="0"/>
    <s v="FDLRUU-CD-268-2021"/>
    <s v="https://community.secop.gov.co/Public/Tendering/OpportunityDetail/Index?noticeUID=CO1.NTC.2178643&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79515849"/>
    <s v="JUAN CARLOS ALVAREZ SANABRIA "/>
    <s v="Persona Natural"/>
    <m/>
    <m/>
    <m/>
    <n v="8100000"/>
    <m/>
    <m/>
    <m/>
    <n v="8100000"/>
    <n v="6060000"/>
    <x v="76"/>
    <d v="2021-08-20T00:00:00"/>
    <d v="2022-01-04T00:00:00"/>
    <n v="135"/>
    <m/>
    <m/>
    <m/>
    <m/>
    <m/>
    <m/>
    <m/>
    <m/>
    <s v="X"/>
    <m/>
    <n v="0.74814814814814812"/>
  </r>
  <r>
    <n v="1"/>
    <n v="208"/>
    <x v="0"/>
    <s v="FDLRUU-CD-208-2021"/>
    <s v="https://community.secop.gov.co/Public/Tendering/OpportunityDetail/Index?noticeUID=CO1.NTC.1882619&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1136887745"/>
    <s v="JUAN CAMILO RODRIGUEZ VASQUEZ "/>
    <s v="Persona Natural"/>
    <m/>
    <m/>
    <m/>
    <n v="52000000"/>
    <m/>
    <m/>
    <m/>
    <n v="52000000"/>
    <n v="40906667"/>
    <x v="61"/>
    <d v="2021-04-05T00:00:00"/>
    <d v="2022-02-04T00:00:00"/>
    <n v="300"/>
    <m/>
    <m/>
    <m/>
    <m/>
    <m/>
    <m/>
    <m/>
    <s v="X"/>
    <m/>
    <m/>
    <n v="0.78666667307692306"/>
  </r>
  <r>
    <n v="1"/>
    <n v="215"/>
    <x v="0"/>
    <s v="FDLRUU-CD-215-2021"/>
    <s v="https://community.secop.gov.co/Public/Tendering/OpportunityDetail/Index?noticeUID=CO1.NTC.1895358&amp;isFromPublicArea=True&amp;isModal=False_x000a_"/>
    <x v="0"/>
    <x v="0"/>
    <s v="Prestación de servicios profesionales y de apoyo a la gestión, o para la ejecución de trabajos artísticos que sólo puedan encomendarse a determinadas personas naturales;"/>
    <s v="EL CONTRATISTA SE OBLIGA A PRESTAR SERVICIOS PROFESIONALES EN EL ÁREA DE GESTIÓN POLICIVA JURIDICA DE LA ALCALDÍA LOCAL DE RAFAEL URIBE URIBE, PARA VIGILANCIA Y CONTROL DE LAS ZONAS DE PROTECCION AMBIENTAL, REASENTAMIENTOS, RESERVAS AMBIENTALES, HUMEDALES Y ECOSISTEMAS Y CONTROL"/>
    <x v="0"/>
    <s v="Un Nuevo Contrato Social y Ambiental para la Bogotá del Siglo XXI"/>
    <n v="57"/>
    <x v="0"/>
    <x v="0"/>
    <s v="133011605570000001698"/>
    <n v="1"/>
    <n v="1030657007"/>
    <s v="JUAN CAMILO MOLANO APONTE"/>
    <s v="Persona Natural"/>
    <m/>
    <m/>
    <m/>
    <n v="52000000"/>
    <m/>
    <m/>
    <m/>
    <n v="52000000"/>
    <n v="38480000"/>
    <x v="16"/>
    <d v="2021-04-19T00:00:00"/>
    <d v="2022-02-18T00:00:00"/>
    <n v="300"/>
    <m/>
    <m/>
    <m/>
    <m/>
    <m/>
    <m/>
    <m/>
    <s v="X"/>
    <m/>
    <m/>
    <n v="0.74"/>
  </r>
  <r>
    <n v="1"/>
    <n v="50"/>
    <x v="0"/>
    <s v="FDLRUU-CD-050-2021"/>
    <s v="https://community.secop.gov.co/Public/Tendering/OpportunityDetail/Index?noticeUID=CO1.NTC.1737611&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79450983"/>
    <s v="JUAN ANTONIO CARDENAS ACEVEDO "/>
    <s v="Persona Natural"/>
    <m/>
    <m/>
    <m/>
    <n v="31200000"/>
    <m/>
    <n v="1"/>
    <n v="15600000"/>
    <n v="46800000"/>
    <n v="46800000"/>
    <x v="77"/>
    <d v="2021-02-10T00:00:00"/>
    <d v="2021-11-09T00:00:00"/>
    <n v="180"/>
    <n v="1"/>
    <n v="90"/>
    <m/>
    <m/>
    <m/>
    <m/>
    <m/>
    <m/>
    <s v="X"/>
    <m/>
    <n v="1"/>
  </r>
  <r>
    <n v="1"/>
    <n v="250"/>
    <x v="0"/>
    <s v="FDLRUU-CD-250-2021 "/>
    <s v="https://community.secop.gov.co/Public/Tendering/OpportunityDetail/Index?noticeUID=CO1.NTC.2119239&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
    <x v="0"/>
    <s v="Un Nuevo Contrato Social y Ambiental para la Bogotá del Siglo XXI"/>
    <n v="57"/>
    <x v="0"/>
    <x v="0"/>
    <s v="133011605570000001697"/>
    <n v="1"/>
    <n v="1100951329"/>
    <s v="JUAN ANDRES LOPEZ RIOS "/>
    <s v="Persona Natural"/>
    <m/>
    <m/>
    <m/>
    <n v="24000000"/>
    <m/>
    <m/>
    <m/>
    <n v="24000000"/>
    <n v="17800000"/>
    <x v="78"/>
    <d v="2021-08-02T00:00:00"/>
    <d v="2021-10-31T00:00:00"/>
    <n v="120"/>
    <m/>
    <m/>
    <m/>
    <m/>
    <m/>
    <m/>
    <m/>
    <m/>
    <m/>
    <s v="X"/>
    <n v="0.7416666666666667"/>
  </r>
  <r>
    <n v="1"/>
    <n v="4"/>
    <x v="0"/>
    <s v="FDLRUU-CD-004-2021"/>
    <s v="https://community.secop.gov.co/Public/Tendering/OpportunityDetail/Index?noticeUID=CO1.NTC.1690514&amp;isFromPublicArea=True&amp;isModal=False_x000a_"/>
    <x v="0"/>
    <x v="0"/>
    <s v="Prestación de servicios profesionales y de apoyo a la gestión, o para la ejecución de trabajos artísticos que sólo puedan encomendarse a determinadas personas naturales;"/>
    <s v="PRESTAR LOS SERVICIOS PROFESIONALES PARA DEPURAR LAS OBLIGACIONES POR PAGAR A CARGO DEL FONDO DE DESARROLLO DE RAFAEL URIBE URIBE"/>
    <x v="0"/>
    <s v="Un Nuevo Contrato Social y Ambiental para la Bogotá del Siglo XXI"/>
    <n v="57"/>
    <x v="0"/>
    <x v="0"/>
    <s v="133011605570000001697"/>
    <n v="1"/>
    <n v="87941057"/>
    <s v="JOSE LUIS GOMEZ GONZALEZ "/>
    <s v="Persona Natural"/>
    <m/>
    <m/>
    <m/>
    <n v="52000000"/>
    <m/>
    <n v="1"/>
    <n v="7800000"/>
    <n v="59800000"/>
    <n v="52346667"/>
    <x v="49"/>
    <d v="2021-01-29T00:00:00"/>
    <d v="2022-01-13T00:00:00"/>
    <n v="300"/>
    <n v="1"/>
    <n v="45"/>
    <m/>
    <m/>
    <m/>
    <m/>
    <m/>
    <m/>
    <s v="X"/>
    <m/>
    <n v="0.87536232441471573"/>
  </r>
  <r>
    <n v="1"/>
    <n v="32"/>
    <x v="0"/>
    <s v="FDLRUU-CD-032-2021"/>
    <s v="https://community.secop.gov.co/Public/Tendering/OpportunityDetail/Index?noticeUID=CO1.NTC.1726165&amp;isFromPublicArea=True&amp;isModal=False_x000a_"/>
    <x v="0"/>
    <x v="0"/>
    <s v="Prestación de servicios profesionales y de apoyo a la gestión, o para la ejecución de trabajos artísticos que sólo puedan encomendarse a determinadas personas naturales;"/>
    <s v="APOYAR EL (LA) ALCALDE (SA)LOCAL EN LA GESTIÓN DE LOS ASUNTOS RELACIONADOS CON SEGURIDAD CIUDADANA, CONVIVENCIA Y PREVENCIÓN DE CONFLICTIVIDADES, VIOLENCIAS Y DELITOS EN LA LOCALIDAD, DE CONFORMIDAD CON EL MARCO NORMATIVO APLICABLE EN LA MATERIA"/>
    <x v="0"/>
    <s v="Un Nuevo Contrato Social y Ambiental para la Bogotá del Siglo XXI"/>
    <n v="57"/>
    <x v="0"/>
    <x v="0"/>
    <s v="133011605570000001698"/>
    <n v="1"/>
    <n v="94391606"/>
    <s v="JOSE JOAQUIN OCAMPO TEJADA "/>
    <s v="Persona Natural"/>
    <m/>
    <m/>
    <m/>
    <n v="67000000"/>
    <m/>
    <n v="1"/>
    <n v="6253333"/>
    <n v="73253333"/>
    <n v="66553333"/>
    <x v="38"/>
    <d v="2021-02-03T00:00:00"/>
    <d v="2021-12-30T00:00:00"/>
    <n v="300"/>
    <n v="1"/>
    <n v="28"/>
    <n v="1014218875"/>
    <s v="JULIANA BALLESTEROS CASILIMAS"/>
    <d v="2021-07-15T00:00:00"/>
    <n v="30596667"/>
    <m/>
    <m/>
    <s v="X"/>
    <m/>
    <n v="0.90853658494965683"/>
  </r>
  <r>
    <n v="1"/>
    <n v="231"/>
    <x v="0"/>
    <s v="FDLRUU-CD-231-2021 "/>
    <s v="https://community.secop.gov.co/Public/Tendering/OpportunityDetail/Index?noticeUID=CO1.NTC.2035217&amp;isFromPublicArea=True&amp;isModal=False_x000a_"/>
    <x v="0"/>
    <x v="0"/>
    <s v="Prestación de servicios profesionales y de apoyo a la gestión, o para la ejecución de trabajos artísticos que sólo puedan encomendarse a determinadas personas naturales;"/>
    <s v="PRESTAR LOS SERVICIO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334775"/>
    <s v="JOSE ALFONSO GARZON CABEZAS"/>
    <s v="Persona Natural"/>
    <m/>
    <m/>
    <m/>
    <n v="15600000"/>
    <m/>
    <m/>
    <m/>
    <n v="15600000"/>
    <n v="13520000"/>
    <x v="53"/>
    <d v="2021-06-25T00:00:00"/>
    <d v="2021-12-24T00:00:00"/>
    <n v="180"/>
    <m/>
    <m/>
    <m/>
    <m/>
    <m/>
    <m/>
    <m/>
    <m/>
    <s v="X"/>
    <m/>
    <n v="0.8666666666666667"/>
  </r>
  <r>
    <n v="1"/>
    <n v="10"/>
    <x v="0"/>
    <s v="FDLRUU-CD-010-2021"/>
    <s v="https://community.secop.gov.co/Public/Tendering/OpportunityDetail/Index?noticeUID=CO1.NTC.1684992&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S INSPECCIONES DE POLICÍA DE LA LOCALIDAD, SEGÚN REPARTO."/>
    <x v="0"/>
    <s v="Un Nuevo Contrato Social y Ambiental para la Bogotá del Siglo XXI"/>
    <n v="57"/>
    <x v="0"/>
    <x v="0"/>
    <s v="133011605570000001698"/>
    <n v="1"/>
    <n v="19338480"/>
    <s v="JORGE HERNANDO RODRIGUEZ SANTANA "/>
    <s v="Persona Natural"/>
    <m/>
    <m/>
    <m/>
    <n v="31200000"/>
    <m/>
    <n v="1"/>
    <n v="15600000"/>
    <n v="46800000"/>
    <n v="46800000"/>
    <x v="49"/>
    <d v="2021-01-29T00:00:00"/>
    <d v="2021-10-28T00:00:00"/>
    <n v="180"/>
    <n v="1"/>
    <n v="90"/>
    <m/>
    <m/>
    <m/>
    <m/>
    <m/>
    <m/>
    <s v="X"/>
    <m/>
    <n v="1"/>
  </r>
  <r>
    <n v="1"/>
    <n v="22"/>
    <x v="0"/>
    <s v="FDLRUU-CD-022-2021"/>
    <s v="https://community.secop.gov.co/Public/Tendering/OpportunityDetail/Index?noticeUID=CO1.NTC.1722173&amp;isFromPublicArea=True&amp;isModal=False_x000a_"/>
    <x v="0"/>
    <x v="0"/>
    <s v="Prestación de servicios profesionales y de apoyo a la gestión, o para la ejecución de trabajos artísticos que sólo puedan encomendarse a determinadas personas naturales;"/>
    <s v="“PRESTAR LOS SERVICIOS PROFESIONALES COMO INGENIERO O ARQUITECTO PARA DEPURAR LAS OBLIGACIONES POR PAGAR A CARGO DEL FONDO DE DESARROLLO LOCAL_x000a_DE RAFEL URIBE URIBE”"/>
    <x v="0"/>
    <s v="Un Nuevo Contrato Social y Ambiental para la Bogotá del Siglo XXI"/>
    <n v="57"/>
    <x v="0"/>
    <x v="0"/>
    <s v="133011605570000001697"/>
    <n v="1"/>
    <n v="79956583"/>
    <s v="JORGE ANDRES HERNAN TORRES "/>
    <s v="Persona Natural"/>
    <m/>
    <m/>
    <m/>
    <n v="52000000"/>
    <m/>
    <n v="1"/>
    <n v="4853333"/>
    <n v="56853333"/>
    <n v="51653333"/>
    <x v="38"/>
    <d v="2021-02-03T00:00:00"/>
    <d v="2021-12-30T00:00:00"/>
    <n v="300"/>
    <n v="1"/>
    <n v="28"/>
    <n v="80372860"/>
    <s v="EDISON ANGULO ARIAS"/>
    <d v="2021-03-01T00:00:00"/>
    <n v="47146667"/>
    <m/>
    <m/>
    <s v="X"/>
    <m/>
    <n v="0.90853658482960009"/>
  </r>
  <r>
    <n v="1"/>
    <n v="104"/>
    <x v="0"/>
    <s v="FDLRUU-CD-104-2021"/>
    <s v="https://community.secop.gov.co/Public/Tendering/OpportunityDetail/Index?noticeUID=CO1.NTC.1767908&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AL EQUIPO JURÍDICO DE DEPURACIÓN EN LAS LABORES OPERATIVAS QUE GENERA EL PROCESO DE IMPULSO DE LAS ACTUACIONES ADMINISTRATIVAS EXISTENTES EN LA ALCALDÍA LOCAL DE RAFAEL URIBE URIBE"/>
    <x v="0"/>
    <s v="Un Nuevo Contrato Social y Ambiental para la Bogotá del Siglo XXI"/>
    <n v="57"/>
    <x v="0"/>
    <x v="0"/>
    <s v="133011605570000001698"/>
    <n v="1"/>
    <n v="19454960"/>
    <s v="JORGE ALBERTO ROMERO CARDENAS "/>
    <s v="Persona Natural"/>
    <m/>
    <m/>
    <m/>
    <n v="17500000"/>
    <m/>
    <n v="1"/>
    <n v="816667"/>
    <n v="18316667"/>
    <n v="16566667"/>
    <x v="79"/>
    <d v="2021-02-17T00:00:00"/>
    <d v="2021-12-31T00:00:00"/>
    <n v="300"/>
    <n v="1"/>
    <n v="14"/>
    <m/>
    <m/>
    <m/>
    <m/>
    <m/>
    <m/>
    <s v="X"/>
    <m/>
    <n v="0.90445860046481164"/>
  </r>
  <r>
    <n v="1"/>
    <n v="33"/>
    <x v="0"/>
    <s v="FDLRUU-CD.-033-2021"/>
    <s v="https://community.secop.gov.co/Public/Tendering/OpportunityDetail/Index?noticeUID=CO1.NTC.1728289&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79807118"/>
    <s v="JONATHAN MORENO"/>
    <s v="Persona Natural"/>
    <m/>
    <m/>
    <m/>
    <n v="31200000"/>
    <m/>
    <n v="1"/>
    <n v="15600000"/>
    <n v="46800000"/>
    <n v="46106667"/>
    <x v="7"/>
    <d v="2021-02-05T00:00:00"/>
    <d v="2021-11-04T00:00:00"/>
    <n v="180"/>
    <n v="1"/>
    <n v="90"/>
    <m/>
    <m/>
    <m/>
    <m/>
    <m/>
    <m/>
    <s v="X"/>
    <m/>
    <n v="0.9851851923076923"/>
  </r>
  <r>
    <n v="1"/>
    <n v="47"/>
    <x v="0"/>
    <s v="FDLRUU-CD-047-2021"/>
    <s v="https://community.secop.gov.co/Public/Tendering/OpportunityDetail/Index?noticeUID=CO1.NTC.1737328&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OS PROCESOS DE CONTRATACIÓN EN SUS DIFERENTES ETAPAS AL ÁREA DE GESTIÓN DEL DESARROLLO DE LA ALCALDÍA LOCAL DE RAFAEL URIBE URIBE"/>
    <x v="0"/>
    <s v="Un Nuevo Contrato Social y Ambiental para la Bogotá del Siglo XXI"/>
    <n v="57"/>
    <x v="0"/>
    <x v="0"/>
    <s v="133011605570000001697"/>
    <n v="1"/>
    <n v="80811353"/>
    <s v="JOHN HENRY BOHORQUEZ"/>
    <s v="Persona Natural"/>
    <m/>
    <m/>
    <m/>
    <n v="52000000"/>
    <m/>
    <n v="1"/>
    <n v="6760000"/>
    <n v="58760000"/>
    <n v="51306667"/>
    <x v="63"/>
    <d v="2021-02-05T00:00:00"/>
    <d v="2022-01-13T00:00:00"/>
    <n v="300"/>
    <n v="1"/>
    <n v="39"/>
    <m/>
    <m/>
    <m/>
    <m/>
    <m/>
    <m/>
    <s v="X"/>
    <m/>
    <n v="0.87315634785568419"/>
  </r>
  <r>
    <n v="1"/>
    <n v="321"/>
    <x v="0"/>
    <s v="FDLRUU-MC-321-2021"/>
    <s v="https://community.secop.gov.co/Public/Tendering/OpportunityDetail/Index?noticeUID=CO1.NTC.2454569&amp;isFromPublicArea=True&amp;isModal=False_x000a_"/>
    <x v="4"/>
    <x v="1"/>
    <s v="No aplica"/>
    <s v="ADQUIRIR LA ESTRUCTURA Y REALIZAR LA INSTALACIÓN DE UN CICLOPARQUEADERO PARA EL AVANCE EN LA IMPLEMENTACIÓN DEL PLAN INTEGRAL DE MOVILIDAD SOSTENIBLE -PIMS Y EL PLAN INSTITUCIONAL DE GESTIÓN AMBIENTAL  PIGA EN LA ALCALDÍA LOCAL DE RAFAEL URIBE URIBE"/>
    <x v="1"/>
    <s v="Un Nuevo Contrato Social y Ambiental para la Bogotá del Siglo XXI"/>
    <s v="No aplica"/>
    <x v="5"/>
    <x v="5"/>
    <s v="1310201010109-1310202010302"/>
    <n v="3"/>
    <n v="79391917"/>
    <s v="JOHN ALEJANDRO FRANCO OTERO"/>
    <s v="Persona Natural"/>
    <m/>
    <m/>
    <m/>
    <n v="10400600"/>
    <m/>
    <m/>
    <m/>
    <n v="10400600"/>
    <n v="0"/>
    <x v="80"/>
    <s v="CELEBRADO SIN INICIAR"/>
    <s v="CELEBRADO SIN INICIAR"/>
    <n v="90"/>
    <m/>
    <m/>
    <m/>
    <m/>
    <m/>
    <m/>
    <s v="X"/>
    <m/>
    <m/>
    <m/>
    <n v="0"/>
  </r>
  <r>
    <n v="1"/>
    <n v="290"/>
    <x v="0"/>
    <s v="FDLRUU-CD-290-2021"/>
    <s v="https://community.secop.gov.co/Public/Tendering/OpportunityDetail/Index?noticeUID=CO1.NTC.2257644&amp;isFromPublicArea=True&amp;isModal=False_x000a_"/>
    <x v="0"/>
    <x v="0"/>
    <s v="Prestación de servicios profesionales y de apoyo a la gestión, o para la ejecución de trabajos artísticos que sólo puedan encomendarse a determinadas personas naturales;"/>
    <s v="PRESTAR LOS SERVICIOS TECNICOS PARA DESARROLLAR ACTIVIDADES TENDIENTES A GARANTIZAR LA SALUD Y LA ATENCIÓN DE LAS EMERGENCIAS Y DESASTRES QUE SE PRESENTEN EN LA LOCALIDAD RAFAEL URIBE URIBE."/>
    <x v="0"/>
    <s v="Un Nuevo Contrato Social y Ambiental para la Bogotá del Siglo XXI"/>
    <n v="30"/>
    <x v="3"/>
    <x v="3"/>
    <s v="133011602300000001665"/>
    <n v="1"/>
    <n v="52276920"/>
    <s v="JOHANNA ASTRID ZORRO VARGAS"/>
    <s v="Persona Natural"/>
    <m/>
    <m/>
    <m/>
    <n v="10800000"/>
    <m/>
    <m/>
    <m/>
    <n v="10800000"/>
    <n v="5580000"/>
    <x v="81"/>
    <d v="2021-09-29T00:00:00"/>
    <d v="2022-01-28T00:00:00"/>
    <n v="120"/>
    <m/>
    <m/>
    <m/>
    <m/>
    <m/>
    <m/>
    <m/>
    <m/>
    <s v="X"/>
    <m/>
    <n v="0.51666666666666672"/>
  </r>
  <r>
    <n v="1"/>
    <n v="95"/>
    <x v="0"/>
    <s v="FDLRUU-CD-095-2021"/>
    <s v="https://community.secop.gov.co/Public/Tendering/OpportunityDetail/Index?noticeUID=CO1.NTC.1758205&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
    <x v="0"/>
    <s v="Un Nuevo Contrato Social y Ambiental para la Bogotá del Siglo XXI"/>
    <n v="57"/>
    <x v="0"/>
    <x v="0"/>
    <s v="133011605570000001697"/>
    <n v="1"/>
    <n v="53049635"/>
    <s v="JOHANA CONSTANZA CRUZ PRIETO"/>
    <s v="Persona Natural"/>
    <m/>
    <m/>
    <m/>
    <n v="26000000"/>
    <m/>
    <n v="1"/>
    <n v="2513333"/>
    <n v="28513333"/>
    <n v="24786667"/>
    <x v="8"/>
    <d v="2021-02-15T00:00:00"/>
    <d v="2022-01-13T00:00:00"/>
    <n v="300"/>
    <n v="1"/>
    <n v="29"/>
    <m/>
    <m/>
    <m/>
    <m/>
    <m/>
    <m/>
    <s v="X"/>
    <m/>
    <n v="0.86930093370704853"/>
  </r>
  <r>
    <n v="1"/>
    <n v="56"/>
    <x v="0"/>
    <s v="FDLRUU-CD-056-2021"/>
    <s v="https://community.secop.gov.co/Public/Tendering/OpportunityDetail/Index?noticeUID=CO1.NTC.1739664&amp;isFromPublicArea=True&amp;isModal=False"/>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79536725"/>
    <s v="JHON FREDY HERRERA TORRES "/>
    <s v="Persona Natural"/>
    <m/>
    <m/>
    <m/>
    <n v="31200000"/>
    <m/>
    <n v="1"/>
    <n v="15600000"/>
    <n v="46800000"/>
    <n v="46800000"/>
    <x v="77"/>
    <d v="2021-02-11T00:00:00"/>
    <d v="2021-11-10T00:00:00"/>
    <n v="180"/>
    <n v="1"/>
    <n v="90"/>
    <m/>
    <m/>
    <m/>
    <m/>
    <m/>
    <m/>
    <s v="X"/>
    <m/>
    <n v="1"/>
  </r>
  <r>
    <n v="1"/>
    <n v="79"/>
    <x v="0"/>
    <s v="FDLRUU-CD-079-2021"/>
    <s v="https://community.secop.gov.co/Public/Tendering/OpportunityDetail/Index?noticeUID=CO1.NTC.1761701&amp;isFromPublicArea=True&amp;isModal=False_x000a_"/>
    <x v="0"/>
    <x v="0"/>
    <s v="Prestación de servicios profesionales y de apoyo a la gestión, o para la ejecución de trabajos artísticos que sólo puedan encomendarse a determinadas personas naturales;"/>
    <s v="APOYAR Y DAR SOPORTE TÉCNICO AL ADMINISTRADOR Y USUARIO FINAL DE LA RED DE SISTEMAS Y TECNOLOGÍA E INFORMACIÓN DE LA ALCALDÍA LOCAL DE RAFAEL URIBE URIBE."/>
    <x v="0"/>
    <s v="Un Nuevo Contrato Social y Ambiental para la Bogotá del Siglo XXI"/>
    <n v="57"/>
    <x v="0"/>
    <x v="0"/>
    <s v="133011605570000001697"/>
    <n v="1"/>
    <n v="79910956"/>
    <s v="JHON ALEXANDER OLAYA CUESTA "/>
    <s v="Persona Natural"/>
    <m/>
    <m/>
    <m/>
    <n v="39000000"/>
    <m/>
    <n v="1"/>
    <n v="3640000"/>
    <n v="42640000"/>
    <n v="37050000"/>
    <x v="8"/>
    <d v="2021-02-16T00:00:00"/>
    <d v="2022-01-13T00:00:00"/>
    <n v="300"/>
    <n v="1"/>
    <n v="32"/>
    <m/>
    <m/>
    <m/>
    <m/>
    <m/>
    <m/>
    <s v="X"/>
    <m/>
    <n v="0.86890243902439024"/>
  </r>
  <r>
    <n v="1"/>
    <n v="214"/>
    <x v="0"/>
    <s v="FDLRUU-CD-214-2021"/>
    <s v="https://community.secop.gov.co/Public/Tendering/OpportunityDetail/Index?noticeUID=CO1.NTC.1890771&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53165893"/>
    <s v="JESSICA CALDERON MUÑOZ"/>
    <s v="Persona Natural"/>
    <m/>
    <m/>
    <m/>
    <n v="31200000"/>
    <m/>
    <m/>
    <m/>
    <n v="31200000"/>
    <n v="29293333"/>
    <x v="11"/>
    <d v="2021-04-12T00:00:00"/>
    <d v="2021-10-11T00:00:00"/>
    <n v="180"/>
    <m/>
    <m/>
    <m/>
    <m/>
    <m/>
    <m/>
    <m/>
    <m/>
    <s v="X"/>
    <m/>
    <n v="0.93888887820512823"/>
  </r>
  <r>
    <n v="1"/>
    <n v="12"/>
    <x v="0"/>
    <s v="FDLRUU-CD-012-2021"/>
    <s v="https://community.secop.gov.co/Public/Tendering/OpportunityDetail/Index?noticeUID=CO1.NTC.1691034&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1101175034"/>
    <s v="JESICA DAYANA PEÑA QUINTERO"/>
    <s v="Persona Natural"/>
    <m/>
    <m/>
    <m/>
    <n v="31200000"/>
    <m/>
    <n v="1"/>
    <n v="15600000"/>
    <n v="46800000"/>
    <n v="46800000"/>
    <x v="82"/>
    <d v="2021-02-01T00:00:00"/>
    <d v="2021-10-31T00:00:00"/>
    <n v="180"/>
    <n v="1"/>
    <n v="90"/>
    <m/>
    <m/>
    <m/>
    <m/>
    <m/>
    <m/>
    <s v="X"/>
    <m/>
    <n v="1"/>
  </r>
  <r>
    <n v="1"/>
    <n v="201"/>
    <x v="0"/>
    <s v="FDLRUU-CD-201-2021"/>
    <s v="https://community.secop.gov.co/Public/Tendering/OpportunityDetail/Index?noticeUID=CO1.NTC.1850888&amp;isFromPublicArea=True&amp;isModal=False_x000a_"/>
    <x v="0"/>
    <x v="0"/>
    <s v="Prestación de servicios profesionales y de apoyo a la gestión, o para la ejecución de trabajos artísticos que sólo puedan encomendarse a determinadas personas naturales;"/>
    <s v="APOYAR ADMINISTRATIVA Y ASISTENCIALMENTE A LAS INSPECCIONES DE POLICÍA DE LA LOCALIDAD DE RAFAEL URIBE URIBE"/>
    <x v="0"/>
    <s v="Un Nuevo Contrato Social y Ambiental para la Bogotá del Siglo XXI"/>
    <n v="57"/>
    <x v="0"/>
    <x v="0"/>
    <s v="133011605570000001698"/>
    <n v="1"/>
    <n v="52161937"/>
    <s v="JENNY YOLANDA SEPULVEDA SALAZAR"/>
    <s v="Persona Natural"/>
    <m/>
    <m/>
    <m/>
    <n v="10500000"/>
    <m/>
    <n v="1"/>
    <n v="5250000"/>
    <n v="15750000"/>
    <n v="14350000"/>
    <x v="83"/>
    <d v="2021-03-24T00:00:00"/>
    <d v="2021-12-23T00:00:00"/>
    <n v="180"/>
    <n v="1"/>
    <n v="90"/>
    <m/>
    <m/>
    <m/>
    <m/>
    <m/>
    <m/>
    <s v="X"/>
    <m/>
    <n v="0.91111111111111109"/>
  </r>
  <r>
    <n v="1"/>
    <n v="91"/>
    <x v="0"/>
    <s v="FDLRUU-CD-091-2021"/>
    <s v="https://community.secop.gov.co/Public/Tendering/OpportunityDetail/Index?noticeUID=CO1.NTC.1756580&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DEPURAR LAS OBLIGACIONES POR PAGAR A CARGO DEL FONDO DESARROLLO LOCAL DE RAFAEL URIBE URIBE"/>
    <x v="0"/>
    <s v="Un Nuevo Contrato Social y Ambiental para la Bogotá del Siglo XXI"/>
    <n v="57"/>
    <x v="0"/>
    <x v="0"/>
    <s v="133011605570000001697"/>
    <n v="1"/>
    <n v="1022950072"/>
    <s v="JENNY VIVIANA SASTOQUE LOPEZ"/>
    <s v="Persona Natural"/>
    <m/>
    <m/>
    <m/>
    <n v="52000000"/>
    <m/>
    <n v="1"/>
    <n v="5026667"/>
    <n v="57026667"/>
    <n v="49573333"/>
    <x v="8"/>
    <d v="2021-02-15T00:00:00"/>
    <d v="2022-01-13T00:00:00"/>
    <n v="300"/>
    <n v="1"/>
    <n v="29"/>
    <m/>
    <m/>
    <m/>
    <m/>
    <m/>
    <m/>
    <s v="X"/>
    <m/>
    <n v="0.8693009009276309"/>
  </r>
  <r>
    <n v="1"/>
    <n v="39"/>
    <x v="0"/>
    <s v="FDLRUU-CD-039-2021"/>
    <s v="https://community.secop.gov.co/Public/Tendering/OpportunityDetail/Index?noticeUID=CO1.NTC.1728735&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DE APOYO TÉCNICO ADMINISTRATIVO PARA LA GRUPO DE PLANEACIÓN DE LA ALCALDÍA LOCAL DE RAFAEL URIBE URIBE”"/>
    <x v="0"/>
    <s v="Un Nuevo Contrato Social y Ambiental para la Bogotá del Siglo XXI"/>
    <n v="57"/>
    <x v="0"/>
    <x v="0"/>
    <s v="133011605570000001697"/>
    <n v="1"/>
    <n v="1019054181"/>
    <s v="JENNY ELVIRA PRIETO OLARTE"/>
    <s v="Persona Natural"/>
    <m/>
    <m/>
    <m/>
    <n v="39000000"/>
    <m/>
    <n v="1"/>
    <n v="5070000"/>
    <n v="44070000"/>
    <n v="38480000"/>
    <x v="7"/>
    <d v="2021-02-05T00:00:00"/>
    <d v="2022-01-13T00:00:00"/>
    <n v="300"/>
    <n v="1"/>
    <n v="39"/>
    <m/>
    <m/>
    <m/>
    <m/>
    <m/>
    <m/>
    <s v="X"/>
    <m/>
    <n v="0.87315634218289084"/>
  </r>
  <r>
    <n v="1"/>
    <n v="106"/>
    <x v="0"/>
    <s v="FDLRUU-CD-106-2021"/>
    <s v="https://community.secop.gov.co/Public/Tendering/OpportunityDetail/Index?noticeUID=CO1.NTC.1770992&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1033710335"/>
    <s v="JENIFER ARIAS TAVERA "/>
    <s v="Persona Natural"/>
    <m/>
    <m/>
    <m/>
    <n v="41600000"/>
    <m/>
    <n v="1"/>
    <n v="15253333"/>
    <n v="56853333"/>
    <n v="49053333"/>
    <x v="84"/>
    <d v="2021-02-18T00:00:00"/>
    <d v="2022-01-13T00:00:00"/>
    <n v="240"/>
    <n v="1"/>
    <n v="88"/>
    <m/>
    <m/>
    <m/>
    <m/>
    <m/>
    <m/>
    <s v="X"/>
    <m/>
    <n v="0.86280487724440003"/>
  </r>
  <r>
    <n v="1"/>
    <n v="267"/>
    <x v="0"/>
    <s v="FDLRUU-CD-267-2021"/>
    <s v="https://community.secop.gov.co/Public/Tendering/OpportunityDetail/Index?noticeUID=CO1.NTC.2187120&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80882081"/>
    <s v="JEISSON CAMILO_x000a_RAMIREZ MALAGÓN."/>
    <s v="Persona Natural"/>
    <m/>
    <m/>
    <m/>
    <n v="8100000"/>
    <m/>
    <m/>
    <m/>
    <n v="8100000"/>
    <n v="5460000"/>
    <x v="69"/>
    <d v="2021-08-30T00:00:00"/>
    <d v="2022-01-14T00:00:00"/>
    <n v="135"/>
    <m/>
    <m/>
    <m/>
    <m/>
    <m/>
    <m/>
    <m/>
    <m/>
    <s v="X"/>
    <m/>
    <n v="0.67407407407407405"/>
  </r>
  <r>
    <n v="1"/>
    <n v="183"/>
    <x v="0"/>
    <s v="FDLRUU-CD-183-2021"/>
    <s v="https://community.secop.gov.co/Public/Tendering/OpportunityDetail/Index?noticeUID=CO1.NTC.1822899&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DE EDUCACION Y PRIMERA INFANCIA"/>
    <x v="0"/>
    <s v="Un Nuevo Contrato Social y Ambiental para la Bogotá del Siglo XXI"/>
    <n v="57"/>
    <x v="0"/>
    <x v="0"/>
    <s v="133011605570000001697"/>
    <n v="1"/>
    <n v="1033679200"/>
    <s v="JEIMMY  ELIZABETH SANCHEZ SUAREZ "/>
    <s v="Persona Natural"/>
    <m/>
    <m/>
    <m/>
    <n v="31200000"/>
    <m/>
    <n v="1"/>
    <n v="15600000"/>
    <n v="46800000"/>
    <n v="45240000"/>
    <x v="65"/>
    <d v="2021-03-10T00:00:00"/>
    <d v="2021-12-09T00:00:00"/>
    <n v="180"/>
    <n v="1"/>
    <n v="90"/>
    <m/>
    <m/>
    <m/>
    <m/>
    <m/>
    <m/>
    <s v="X"/>
    <m/>
    <n v="0.96666666666666667"/>
  </r>
  <r>
    <n v="1"/>
    <n v="66"/>
    <x v="0"/>
    <s v="FDLRUU-CD-066-2021"/>
    <s v="https://community.secop.gov.co/Public/Tendering/OpportunityDetail/Index?noticeUID=CO1.NTC.1745536&amp;isFromPublicArea=True&amp;isModal=False_x000a_"/>
    <x v="0"/>
    <x v="0"/>
    <s v="Prestación de servicios profesionales y de apoyo a la gestión, o para la ejecución de trabajos artísticos que sólo puedan encomendarse a determinadas personas naturales;"/>
    <s v="PRESTAR LOS SERVICIOS PERSONALE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79740493"/>
    <s v="JAVIER BASTIDAS ROMERO"/>
    <s v="Persona Natural"/>
    <m/>
    <m/>
    <m/>
    <n v="26000000"/>
    <m/>
    <n v="1"/>
    <n v="2860000"/>
    <n v="28860000"/>
    <n v="25133333"/>
    <x v="5"/>
    <d v="2021-02-11T00:00:00"/>
    <d v="2022-01-13T00:00:00"/>
    <n v="300"/>
    <n v="1"/>
    <n v="33"/>
    <m/>
    <m/>
    <m/>
    <m/>
    <m/>
    <m/>
    <s v="X"/>
    <m/>
    <n v="0.87087085932085928"/>
  </r>
  <r>
    <n v="1"/>
    <n v="23"/>
    <x v="0"/>
    <s v="FDLRUU-CD-023-2021"/>
    <s v="https://community.secop.gov.co/Public/Tendering/OpportunityDetail/Index?noticeUID=CO1.NTC.1721723&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AL DESPACHO DE LA ALCALDIA LOCAL DE RAFAEL URIBE URIBE EN TEMAS ECONÓMICOS Y ADMINISTRATIVOS PROPIOS DE LA GESTIÓN, ASI COMO, EN EL ANALISIS DE LOS DOCUMENTOS QUE SE LE ENCOMIENDEN, SEGUIMIENTO Y COORDINACIÓN DE ESTRATEGIAS Y EMISIÓN DE LINEAMIENTOS QUE COADYUVEN AL FORTALECIMIENTO INSTITUCIONAL DE LA ALCALDIA LOCAL"/>
    <x v="0"/>
    <s v="Un Nuevo Contrato Social y Ambiental para la Bogotá del Siglo XXI"/>
    <n v="57"/>
    <x v="0"/>
    <x v="0"/>
    <s v="133011605570000001697"/>
    <n v="1"/>
    <n v="1015402942"/>
    <s v="JAVIER ALEJANDRO ZUÑIGA ROJAS "/>
    <s v="Persona Natural"/>
    <m/>
    <m/>
    <m/>
    <n v="67000000"/>
    <m/>
    <n v="1"/>
    <n v="9603333"/>
    <n v="76603333"/>
    <n v="67000000"/>
    <x v="15"/>
    <d v="2021-02-01T00:00:00"/>
    <d v="2022-01-13T00:00:00"/>
    <n v="300"/>
    <n v="1"/>
    <n v="43"/>
    <m/>
    <m/>
    <m/>
    <m/>
    <m/>
    <m/>
    <s v="X"/>
    <m/>
    <n v="0.87463557231902689"/>
  </r>
  <r>
    <n v="1"/>
    <n v="234"/>
    <x v="0"/>
    <s v="FDLRUU-CMA-225-2021 "/>
    <s v="https://community.secop.gov.co/Public/Tendering/OpportunityDetail/Index?noticeUID=CO1.NTC.2025332&amp;isFromPublicArea=True&amp;isModal=False_x000a_"/>
    <x v="8"/>
    <x v="4"/>
    <s v="No aplica"/>
    <s v="SELECCIONAR UN INTERMEDIARIO DE SEGUROS LEGALMENTE CONSTITUIDO EN COLOMBIA, PARA QUE PRESTE SUS SERVICIOS PROFESIONALES DE ASESORÍA INTEGRAL EN LA INTERMEDIACIÓN, CONTRATACIÓN Y ADMINISTRACIÓN DEL PROGRAMA DE SEGUROS REQUERIDO POR EL FONDO DE DESARROLLO LOCAL DE RAFAEL URIBE URIBE; PARA LA ADECUADA PROTECCIÓN DE LOS BIENES MUEBLES, INMUEBLES E INTERESES PATRIMONIALES DE LA ENTIDAD Y LOS BIENES POR LOS CUALES SEA O LLEGARE A SER LEGALMENTE RESPONSABLE, ASÍ COMO SEGURO DE VIDA EDILES"/>
    <x v="1"/>
    <s v="Un Nuevo Contrato Social y Ambiental para la Bogotá del Siglo XXI"/>
    <s v="No aplica"/>
    <x v="5"/>
    <x v="5"/>
    <m/>
    <n v="1"/>
    <n v="800018165"/>
    <s v="JARGU S.A. CORREDORES DE SEGUROS"/>
    <s v="Persona Jurídica"/>
    <m/>
    <m/>
    <m/>
    <n v="0"/>
    <m/>
    <m/>
    <m/>
    <n v="0"/>
    <s v="-"/>
    <x v="85"/>
    <d v="2021-07-12T00:00:00"/>
    <d v="2022-07-11T00:00:00"/>
    <n v="360"/>
    <m/>
    <m/>
    <m/>
    <m/>
    <m/>
    <m/>
    <m/>
    <s v="X"/>
    <m/>
    <m/>
    <s v="-"/>
  </r>
  <r>
    <n v="1"/>
    <n v="123"/>
    <x v="0"/>
    <s v="FDLRUU-CD-123-2021"/>
    <s v="https://community.secop.gov.co/Public/Tendering/OpportunityDetail/Index?noticeUID=CO1.NTC.1778960&amp;isFromPublicArea=True&amp;isModal=False_x000a_"/>
    <x v="0"/>
    <x v="0"/>
    <s v="Prestación de servicios profesionales y de apoyo a la gestión, o para la ejecución de trabajos artísticos que sólo puedan encomendarse a determinadas personas naturales;"/>
    <s v="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x v="0"/>
    <s v="Un Nuevo Contrato Social y Ambiental para la Bogotá del Siglo XXI"/>
    <n v="1"/>
    <x v="2"/>
    <x v="2"/>
    <s v="133011601010000001636"/>
    <n v="1"/>
    <n v="52374822"/>
    <s v="JAQUELINE GALLEGO CASTELLANOS "/>
    <s v="Persona Natural"/>
    <m/>
    <m/>
    <m/>
    <n v="26400000"/>
    <m/>
    <n v="1"/>
    <n v="9570000"/>
    <n v="35970000"/>
    <n v="31020000"/>
    <x v="2"/>
    <d v="2021-02-19T00:00:00"/>
    <d v="2022-01-13T00:00:00"/>
    <n v="240"/>
    <n v="1"/>
    <n v="87"/>
    <m/>
    <m/>
    <m/>
    <m/>
    <m/>
    <m/>
    <s v="X"/>
    <m/>
    <n v="0.86238532110091748"/>
  </r>
  <r>
    <n v="1"/>
    <n v="296"/>
    <x v="0"/>
    <s v="FDLRUU-CD-296-2021"/>
    <s v="https://community.secop.gov.co/Public/Tendering/OpportunityDetail/Index?noticeUID=CO1.NTC.2280728&amp;isFromPublicArea=True&amp;isModal=False_x000a_"/>
    <x v="0"/>
    <x v="0"/>
    <s v="Prestación de servicios profesionales y de apoyo a la gestión, o para la ejecución de trabajos artísticos que sólo puedan encomendarse a determinadas personas naturales;"/>
    <s v="PRESTAR SERVICIOS DE APOYO A LA GESTIÓN PARA EL SEGUIMIENTO DEL CUMPLIMIENTO DE LOS PROCEDIMIENTOS ADMINISTRATIVOS, OPERATIVOS Y TÉCNICOS DEL PROYECTO “RETO LOCAL” Y LOS ASOCIADOS A LA INCLUSIÓN SOCIAL Y SEGURIDAD ECONÓMICA EN LA LOCALIDAD DE RAFAEL URIBE URIBE"/>
    <x v="0"/>
    <s v="Un Nuevo Contrato Social y Ambiental para la Bogotá del Siglo XXI"/>
    <n v="1"/>
    <x v="2"/>
    <x v="2"/>
    <s v="133011601010000002213"/>
    <n v="1"/>
    <n v="79300027"/>
    <s v="JAIME HERNANDO RIVERA PINZON"/>
    <s v="Persona Natural"/>
    <m/>
    <m/>
    <m/>
    <n v="26438110"/>
    <m/>
    <m/>
    <m/>
    <n v="26438110"/>
    <n v="4318225"/>
    <x v="29"/>
    <d v="2021-10-12T00:00:00"/>
    <d v="2022-08-11T00:00:00"/>
    <n v="300"/>
    <m/>
    <m/>
    <m/>
    <m/>
    <m/>
    <m/>
    <m/>
    <s v="X"/>
    <m/>
    <m/>
    <n v="0.16333334720220166"/>
  </r>
  <r>
    <n v="1"/>
    <n v="264"/>
    <x v="0"/>
    <s v="FDLRUU-CD-264-2021"/>
    <s v="https://community.secop.gov.co/Public/Tendering/OpportunityDetail/Index?noticeUID=CO1.NTC.2166603&amp;isFromPublicArea=True&amp;isModal=False_x000a_"/>
    <x v="0"/>
    <x v="0"/>
    <s v="Prestación de servicios profesionales y de apoyo a la gestión, o para la ejecución de trabajos artísticos que sólo puedan encomendarse a determinadas personas naturales;"/>
    <s v="PRESTAR SERVICIOS DE APOYO A LA GESTIÓN LOCAL EN LOS TEMAS DE MITIGACIÓN DEL RIESGO EN CAMPO, EN EL MARCO DEL PLAN DE DESARROLLO LOCAL DE LA LOCALIDAD DE RAFAEL URIBE URIBE"/>
    <x v="0"/>
    <s v="Un Nuevo Contrato Social y Ambiental para la Bogotá del Siglo XXI"/>
    <n v="30"/>
    <x v="3"/>
    <x v="3"/>
    <s v="133011602300000001665"/>
    <n v="1"/>
    <n v="80229049"/>
    <s v="JAIME CASTIBLANCO MATIZ"/>
    <s v="Persona Natural"/>
    <m/>
    <m/>
    <m/>
    <n v="8100000"/>
    <m/>
    <m/>
    <m/>
    <n v="8100000"/>
    <n v="6240000"/>
    <x v="55"/>
    <d v="2021-08-17T00:00:00"/>
    <d v="2022-01-01T00:00:00"/>
    <n v="135"/>
    <m/>
    <m/>
    <m/>
    <m/>
    <m/>
    <m/>
    <m/>
    <m/>
    <s v="X"/>
    <m/>
    <n v="0.77037037037037037"/>
  </r>
  <r>
    <n v="1"/>
    <n v="57"/>
    <x v="0"/>
    <s v="FDLRUU-CD-057-2021"/>
    <s v="https://community.secop.gov.co/Public/Tendering/OpportunityDetail/Index?noticeUID=CO1.NTC.1743476&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DE AUXILIAR ADMINISTRATIVO A LA JUNTA ADMINISTRADORA LOCAL DE LA ALCALDÍA LOCAL DE RAFAEL URIBE URIBE”  "/>
    <x v="0"/>
    <s v="Un Nuevo Contrato Social y Ambiental para la Bogotá del Siglo XXI"/>
    <n v="57"/>
    <x v="0"/>
    <x v="0"/>
    <s v="133011605570000001697"/>
    <n v="1"/>
    <n v="80071371"/>
    <s v="JAIME ALEXANDER BARBOSA VILLALBA "/>
    <s v="Persona Natural"/>
    <m/>
    <m/>
    <m/>
    <n v="26000000"/>
    <m/>
    <n v="1"/>
    <n v="2860000"/>
    <n v="28860000"/>
    <n v="25220000"/>
    <x v="5"/>
    <d v="2021-02-10T00:00:00"/>
    <d v="2022-01-12T00:00:00"/>
    <n v="300"/>
    <n v="1"/>
    <n v="33"/>
    <m/>
    <m/>
    <m/>
    <m/>
    <m/>
    <m/>
    <s v="X"/>
    <m/>
    <n v="0.87387387387387383"/>
  </r>
  <r>
    <n v="1"/>
    <n v="205"/>
    <x v="0"/>
    <s v="FDLRUU-CD-205-2021"/>
    <s v="https://community.secop.gov.co/Public/Tendering/OpportunityDetail/Index?noticeUID=CO1.NTC.1865885&amp;isFromPublicArea=True&amp;isModal=False_x000a_"/>
    <x v="0"/>
    <x v="0"/>
    <s v="Prestación de servicios profesionales y de apoyo a la gestión, o para la ejecución de trabajos artísticos que sólo puedan encomendarse a determinadas personas naturales;"/>
    <s v="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x v="0"/>
    <s v="Un Nuevo Contrato Social y Ambiental para la Bogotá del Siglo XXI"/>
    <n v="57"/>
    <x v="0"/>
    <x v="0"/>
    <s v="133011605570000001697"/>
    <n v="1"/>
    <n v="1031154746"/>
    <s v="JAIME ALEJANDRO QUINTERO MARTINEZ"/>
    <s v="Persona Natural"/>
    <m/>
    <m/>
    <m/>
    <n v="26000000"/>
    <m/>
    <m/>
    <m/>
    <n v="26000000"/>
    <n v="21320000"/>
    <x v="57"/>
    <d v="2021-03-25T00:00:00"/>
    <d v="2022-01-24T00:00:00"/>
    <n v="300"/>
    <m/>
    <m/>
    <m/>
    <m/>
    <m/>
    <m/>
    <m/>
    <m/>
    <s v="X"/>
    <m/>
    <n v="0.82"/>
  </r>
  <r>
    <n v="1"/>
    <n v="20"/>
    <x v="0"/>
    <s v="FDLRUU-CD-020-2021-"/>
    <s v="https://community.secop.gov.co/Public/Tendering/OpportunityDetail/Index?noticeUID=CO1.NTC.1721098&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A GESTIÓN CONTRACTUAL DEL ÁREA GESTIÓN DEL DESARROLLO LOCAL DE LA ALCALDÍA LOCAL DE RAFAEL URIBE URIBE EN LOS DIFERENTES PROCESOS DE SELECCIÓN EN SUS ETAPAS PRECONTRACTUAL, CONTRACTUAL Y POSTCONTRACTUALP"/>
    <x v="0"/>
    <s v="Un Nuevo Contrato Social y Ambiental para la Bogotá del Siglo XXI"/>
    <n v="57"/>
    <x v="0"/>
    <x v="0"/>
    <s v="133011605570000001697"/>
    <n v="1"/>
    <n v="1033734844"/>
    <s v="IVAN DARIO PACHON BARRETO "/>
    <s v="Persona Natural"/>
    <m/>
    <m/>
    <m/>
    <n v="67000000"/>
    <m/>
    <n v="1"/>
    <n v="9603333"/>
    <n v="76603333"/>
    <n v="67000000"/>
    <x v="15"/>
    <d v="2021-02-01T00:00:00"/>
    <d v="2022-01-13T00:00:00"/>
    <n v="300"/>
    <n v="1"/>
    <n v="43"/>
    <m/>
    <m/>
    <m/>
    <m/>
    <m/>
    <m/>
    <s v="X"/>
    <m/>
    <n v="0.87463557231902689"/>
  </r>
  <r>
    <n v="1"/>
    <n v="73844"/>
    <x v="0"/>
    <s v="OC-73844"/>
    <s v=" https://colombiacompra.gov.co/tienda-virtual-del-estado-colombiano/ordenes-compra/73844"/>
    <x v="3"/>
    <x v="2"/>
    <s v="Acuerdo marco de precios "/>
    <s v="ELEMENTOS DE BIOSEGURIDAD PARA EL_x000a_MANEJO DE LA EMERGENCIA SANITARIA,_x000a_SOCIAL y ECOLOGICA PRODUCTO DEL COVID19 ALCALDIA LOCAL RAFAEL URIBE URIBE"/>
    <x v="1"/>
    <s v="Un Nuevo Contrato Social y Ambiental para la Bogotá del Siglo XXI"/>
    <s v="No aplica"/>
    <x v="5"/>
    <x v="5"/>
    <s v="13102020208"/>
    <n v="1"/>
    <n v="900167135"/>
    <s v="INVERSIONES LA VICTORIA INTERNACIONAL LTDA "/>
    <s v="Persona Jurídica"/>
    <m/>
    <m/>
    <m/>
    <n v="828700"/>
    <m/>
    <m/>
    <m/>
    <n v="828700"/>
    <n v="0"/>
    <x v="48"/>
    <d v="2021-08-06T00:00:00"/>
    <d v="2021-09-05T00:00:00"/>
    <n v="30"/>
    <m/>
    <m/>
    <m/>
    <m/>
    <m/>
    <m/>
    <m/>
    <m/>
    <s v="X"/>
    <m/>
    <n v="0"/>
  </r>
  <r>
    <n v="1"/>
    <n v="320"/>
    <x v="1"/>
    <s v="CI-320-2019"/>
    <s v="https://community.secop.gov.co/Public/Tendering/OpportunityDetail/Index?noticeUID=CO1.NTC.996014&amp;isFromPublicArea=True&amp;isModal=False"/>
    <x v="6"/>
    <x v="4"/>
    <s v="No aplica"/>
    <s v="REALIZAR LA INTERVENTORÍA TÉCNICA, ADMINISTRATIVA, LEGAL, FINANCIERA, SOCIAL, AMBIENTAL Y DE SEGURIDAD Y SALUD EN EL TRABAJO (SST), DEL CONTRATO DE OBRA PÚBLICA QUE TIENE POR OBJETO: “EJECUTAR LAS OBRAS Y ACTIVIDADES PARA LA CONSERVACIÓN DE LA MALLA VIAL Y ESPACIO PÚBLICO DE LA LOCALIDAD DE RAFAEL URIBE URIBE EN BOGOTÁ, D. C.” DERIVADO DEL PROCESO DE LA LICITACIÓN PUBLICA No. FDLRUU-LP-224-2019"/>
    <x v="0"/>
    <s v="Un Nuevo Contrato Social y Ambiental para la Bogotá del Siglo XXI"/>
    <n v="49"/>
    <x v="4"/>
    <x v="4"/>
    <s v="133011604490000001685"/>
    <n v="1"/>
    <n v="900107376"/>
    <s v="INTERVENTORIA Y CONSTRUCIVILES SAS"/>
    <s v="Persona Jurídica"/>
    <m/>
    <m/>
    <m/>
    <m/>
    <m/>
    <n v="2"/>
    <n v="245100000"/>
    <n v="245100000"/>
    <n v="13782288"/>
    <x v="86"/>
    <d v="2021-05-12T00:00:00"/>
    <d v="2022-02-11T00:00:00"/>
    <n v="660"/>
    <n v="5"/>
    <n v="660"/>
    <m/>
    <m/>
    <m/>
    <m/>
    <m/>
    <s v="X"/>
    <m/>
    <m/>
    <n v="5.6231285189718483E-2"/>
  </r>
  <r>
    <n v="1"/>
    <n v="286"/>
    <x v="0"/>
    <s v="FDLRUU-CD-286-2021"/>
    <s v="https://www.contratos.gov.co/consultas/detalleProceso.do?numConstancia=21-22-29059"/>
    <x v="2"/>
    <x v="0"/>
    <s v="Contratos interadministrativos"/>
    <s v="AUNAR ESFUERZOS, TÉCNICOS, ADMINISTRATIVOS Y FINANCIEROS ENTRE EL IDRD Y LOS FONDOS DE DESARROLLO LOCAL, PARA LA EJECUCIÓN DE LAS LÍNEAS DE INVERSIÓN; FORMACIÓN Y EVENTOS RECREODEPORTIVOS."/>
    <x v="0"/>
    <s v="Un Nuevo Contrato Social y Ambiental para la Bogotá del Siglo XXI"/>
    <n v="20"/>
    <x v="21"/>
    <x v="2"/>
    <s v="133011601200000001646"/>
    <n v="1"/>
    <n v="860061099"/>
    <s v="INSTITUTO DISTRITAL DE RECREACION Y DEPORTE- CONVENIO INTERADMINISTRATIVO IDRD CONVENIO MARCO  002590-2021"/>
    <s v="Persona Jurídica"/>
    <m/>
    <m/>
    <m/>
    <n v="227201686"/>
    <m/>
    <m/>
    <m/>
    <n v="227201686"/>
    <n v="181761349"/>
    <x v="87"/>
    <d v="2021-09-21T00:00:00"/>
    <d v="2022-03-31T00:00:00"/>
    <n v="191"/>
    <m/>
    <m/>
    <m/>
    <m/>
    <m/>
    <m/>
    <m/>
    <s v="X"/>
    <m/>
    <m/>
    <n v="0.80000000088027512"/>
  </r>
  <r>
    <n v="1"/>
    <n v="119"/>
    <x v="0"/>
    <s v="FDLRUU-CD-119-2021"/>
    <s v="https://community.secop.gov.co/Public/Tendering/OpportunityDetail/Index?noticeUID=CO1.NTC.1779563&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1026277883"/>
    <s v="INGRID MAYERLY BOLIVAR PAEZ"/>
    <s v="Persona Natural"/>
    <m/>
    <m/>
    <m/>
    <n v="41600000"/>
    <m/>
    <n v="1"/>
    <n v="14560000"/>
    <n v="56160000"/>
    <n v="48360000"/>
    <x v="2"/>
    <d v="2021-02-22T00:00:00"/>
    <d v="2022-01-13T00:00:00"/>
    <n v="240"/>
    <n v="1"/>
    <n v="84"/>
    <m/>
    <m/>
    <m/>
    <m/>
    <m/>
    <m/>
    <s v="X"/>
    <m/>
    <n v="0.86111111111111116"/>
  </r>
  <r>
    <n v="1"/>
    <n v="7"/>
    <x v="0"/>
    <s v="FDLRUU-CD-007-2021"/>
    <s v="https://community.secop.gov.co/Public/Tendering/ContractNoticePhases/View?PPI=CO1.PPI.11734052&amp;isFromPublicArea=True&amp;isModal=False"/>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SNITRATIVAS QUE CURSAN EN LA ALCALDÍA LOCAL."/>
    <x v="0"/>
    <s v="Un Nuevo Contrato Social y Ambiental para la Bogotá del Siglo XXI"/>
    <n v="57"/>
    <x v="0"/>
    <x v="0"/>
    <s v="133011605570000001698"/>
    <n v="1"/>
    <n v="1090394855"/>
    <s v="INÉS_x000a_ANDREA PÉREZ MANTILLA."/>
    <s v="Persona Natural"/>
    <m/>
    <m/>
    <m/>
    <n v="31200000"/>
    <m/>
    <n v="1"/>
    <n v="15600000"/>
    <n v="46800000"/>
    <n v="41600000"/>
    <x v="3"/>
    <d v="2021-02-01T00:00:00"/>
    <d v="2021-10-31T00:00:00"/>
    <n v="180"/>
    <n v="1"/>
    <n v="90"/>
    <n v="79455376"/>
    <s v="FELIPE ANDRES BARRAGAN MANTINEZ "/>
    <d v="2021-08-31T00:00:00"/>
    <n v="10400000"/>
    <m/>
    <m/>
    <s v="X"/>
    <m/>
    <n v="0.88888888888888884"/>
  </r>
  <r>
    <n v="1"/>
    <n v="278"/>
    <x v="0"/>
    <s v="FDLRUU-CD-278-2021"/>
    <s v="https://community.secop.gov.co/Public/Tendering/OpportunityDetail/Index?noticeUID=CO1.NTC.2201005&amp;isFromPublicArea=True&amp;isModal=False_x000a_"/>
    <x v="0"/>
    <x v="0"/>
    <s v="Prestación de servicios profesionales y de apoyo a la gestión, o para la ejecución de trabajos artísticos que sólo puedan encomendarse a determinadas personas naturales;"/>
    <s v="PRESTAR SERVICIOS PROFESIONALES PARA APOYAR EL DESARROLLO, IMPLEMENTACIÓN Y SEGUIMIENTO DEL PROYECTO 1681 CULTURA CIUDADANA Y USO ÓPTIMO DEL ESPACIO PÚBLICO EN LA LOCALIDAD RAFAEL URIBE URIBE "/>
    <x v="0"/>
    <s v="Un Nuevo Contrato Social y Ambiental para la Bogotá del Siglo XXI"/>
    <n v="45"/>
    <x v="20"/>
    <x v="1"/>
    <s v="133011603450000001681"/>
    <n v="1"/>
    <n v="1088264048"/>
    <s v="INDIRA CRISTINA PORTOCARREÑO OSPINA "/>
    <s v="Persona Natural"/>
    <m/>
    <m/>
    <m/>
    <n v="20800000"/>
    <m/>
    <m/>
    <m/>
    <n v="20800000"/>
    <n v="15773333"/>
    <x v="88"/>
    <d v="2021-08-31T00:00:00"/>
    <d v="2021-12-30T00:00:00"/>
    <n v="120"/>
    <m/>
    <m/>
    <m/>
    <m/>
    <m/>
    <m/>
    <m/>
    <m/>
    <s v="X"/>
    <m/>
    <n v="0.75833331730769227"/>
  </r>
  <r>
    <n v="1"/>
    <n v="315"/>
    <x v="0"/>
    <s v="FDLRUU-LP-288-2021"/>
    <s v="https://community.secop.gov.co/Public/Tendering/OpportunityDetail/Index?noticeUID=CO1.NTC.2373811&amp;isFromPublicArea=True&amp;isModal=False_x000a_"/>
    <x v="10"/>
    <x v="6"/>
    <s v="No aplica"/>
    <s v="EJECUTAR A PRECIOS UNITARIOS FIJOS SIN FORMULA DE REAJUSTE LA CONSTRUCCIÓN DE PARQUES VECINALES Y DE BOLSILLO, EN LA LOCALIDAD DE RAFAEL URIBE URIBE, DE CONFORMIDAD CON LOS ESTUDIOS Y DISEÑOS, ANEXOS TECNICOS Y DEMÁS DOCUMENTOS QUE HACEN PARTE INTEGRAL DEL PROCESO DEL CONTRATO."/>
    <x v="0"/>
    <s v="Un Nuevo Contrato Social y Ambiental para la Bogotá del Siglo XXI"/>
    <n v="33"/>
    <x v="12"/>
    <x v="3"/>
    <s v="133011602330000001670"/>
    <n v="2"/>
    <n v="800104214"/>
    <s v="INCITECO S.A.S."/>
    <s v="Persona Jurídica"/>
    <m/>
    <m/>
    <m/>
    <n v="907000000"/>
    <m/>
    <m/>
    <m/>
    <n v="907000000"/>
    <n v="0"/>
    <x v="32"/>
    <s v="CELEBRADO SIN INICIAR"/>
    <s v="CELEBRADO SIN INICIAR"/>
    <n v="150"/>
    <m/>
    <m/>
    <m/>
    <m/>
    <m/>
    <m/>
    <s v="X"/>
    <m/>
    <m/>
    <m/>
    <n v="0"/>
  </r>
  <r>
    <n v="1"/>
    <n v="261"/>
    <x v="0"/>
    <s v="FDLRUU-CD-261-2021"/>
    <s v="https://community.secop.gov.co/Public/Tendering/OpportunityDetail/Index?noticeUID=CO1.NTC.2165067&amp;isFromPublicArea=True&amp;isModal=False"/>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00785337"/>
    <s v="HILDA JULIANA SOLORZANO RODRIGUEZ"/>
    <s v="Persona Natural"/>
    <m/>
    <m/>
    <m/>
    <n v="8100000"/>
    <m/>
    <m/>
    <m/>
    <n v="8100000"/>
    <n v="5520000"/>
    <x v="55"/>
    <d v="2021-08-17T00:00:00"/>
    <d v="2021-11-18T00:00:00"/>
    <n v="135"/>
    <m/>
    <m/>
    <m/>
    <m/>
    <m/>
    <m/>
    <m/>
    <m/>
    <m/>
    <s v="X"/>
    <n v="0.68148148148148147"/>
  </r>
  <r>
    <n v="1"/>
    <n v="43"/>
    <x v="0"/>
    <s v="FDLRUU-CD-043-2021"/>
    <s v="https://community.secop.gov.co/Public/Tendering/OpportunityDetail/Index?noticeUID=CO1.NTC.1729606&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1023886101"/>
    <s v="HEYDY MILENA RAMIREZ CARDENAS"/>
    <s v="Persona Natural"/>
    <m/>
    <m/>
    <m/>
    <n v="31200000"/>
    <m/>
    <n v="1"/>
    <n v="15600000"/>
    <n v="46800000"/>
    <n v="46800000"/>
    <x v="56"/>
    <d v="2021-02-05T00:00:00"/>
    <d v="2021-11-04T00:00:00"/>
    <n v="180"/>
    <n v="1"/>
    <n v="90"/>
    <m/>
    <m/>
    <m/>
    <m/>
    <m/>
    <m/>
    <s v="X"/>
    <m/>
    <n v="1"/>
  </r>
  <r>
    <n v="1"/>
    <n v="135"/>
    <x v="0"/>
    <s v="FDLRUU-CD-135-2021"/>
    <s v="https://community.secop.gov.co/Public/Tendering/OpportunityDetail/Index?noticeUID=CO1.NTC.1791628&amp;isFromPublicArea=True&amp;isModal=False_x000a_"/>
    <x v="0"/>
    <x v="0"/>
    <s v="Prestación de servicios profesionales y de apoyo a la gestión, o para la ejecución de trabajos artísticos que sólo puedan encomendarse a determinadas personas naturales;"/>
    <s v="APOYAR JURIDICAMENTE EN EL ACOMPAÑAMIENTO A LOS OPERATIVOS Y JORNADAS RELACIONADAS CON ASUNTOS DE SEGURIDAD CIUDADANA, CONVIVENCIA Y PREVENCIÓN DE CONFLICTIVIDADES PARA LA INSPECCION VIGILANCIA Y CONTROL DEL AREA DE GESTION POLICIVA DE LA ALCALDIA LOCAL DE RAFAEL URIBE URIBE"/>
    <x v="0"/>
    <s v="Un Nuevo Contrato Social y Ambiental para la Bogotá del Siglo XXI"/>
    <n v="57"/>
    <x v="0"/>
    <x v="0"/>
    <s v="133011605570000001698"/>
    <n v="1"/>
    <n v="79650934"/>
    <s v="HERNAN FABIO PALMAR CONTRERAS "/>
    <s v="Persona Natural"/>
    <m/>
    <m/>
    <m/>
    <n v="52000000"/>
    <m/>
    <m/>
    <m/>
    <n v="52000000"/>
    <n v="46800000"/>
    <x v="62"/>
    <d v="2021-03-01T00:00:00"/>
    <d v="2021-12-31T00:00:00"/>
    <n v="300"/>
    <m/>
    <m/>
    <m/>
    <m/>
    <m/>
    <m/>
    <m/>
    <m/>
    <s v="X"/>
    <m/>
    <n v="0.9"/>
  </r>
  <r>
    <n v="1"/>
    <n v="1"/>
    <x v="0"/>
    <s v="FDLRUU-CD-001-2021"/>
    <s v="https://community.secop.gov.co/Public/Tendering/OpportunityDetail/Index?noticeUID=CO1.NTC.1685298&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EL SEGUIMIENTO Y APOYO A LA SUPERVISION DE LOS PROYECTOS DE PARQUES SOBRE LAS METAS ESTABLECIDAS EN EL PLAN DE DESARROLLO LOCAL"/>
    <x v="0"/>
    <s v="Un Nuevo Contrato Social y Ambiental para la Bogotá del Siglo XXI"/>
    <n v="57"/>
    <x v="0"/>
    <x v="0"/>
    <s v="133011605570000001697"/>
    <n v="1"/>
    <n v="79594955"/>
    <s v="HECTOR ENRIQUE  ERIRA MORENO"/>
    <s v="Persona Natural"/>
    <m/>
    <m/>
    <m/>
    <n v="67000000"/>
    <m/>
    <n v="1"/>
    <n v="10050000"/>
    <n v="77050000"/>
    <n v="67446667"/>
    <x v="89"/>
    <d v="2021-01-29T00:00:00"/>
    <d v="2022-01-13T00:00:00"/>
    <n v="300"/>
    <n v="1"/>
    <n v="45"/>
    <m/>
    <m/>
    <m/>
    <m/>
    <m/>
    <m/>
    <s v="X"/>
    <m/>
    <n v="0.87536232316677487"/>
  </r>
  <r>
    <n v="1"/>
    <n v="283"/>
    <x v="0"/>
    <s v="FLDRUU-CD-283-2021"/>
    <s v="https://community.secop.gov.co/Public/Tendering/OpportunityDetail/Index?noticeUID=CO1.NTC.2221781&amp;isFromPublicArea=True&amp;isModal=False_x000a_"/>
    <x v="0"/>
    <x v="0"/>
    <s v="Prestación de servicios profesionales y de apoyo a la gestión, o para la ejecución de trabajos artísticos que sólo puedan encomendarse a determinadas personas naturales;"/>
    <s v="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
    <x v="0"/>
    <s v="Un Nuevo Contrato Social y Ambiental para la Bogotá del Siglo XXI"/>
    <n v="45"/>
    <x v="20"/>
    <x v="1"/>
    <s v="133011603450000001681"/>
    <n v="1"/>
    <n v="79656191"/>
    <s v="HECTOR ADOLFO CASTIBLANCO RAMIREZ "/>
    <s v="Persona Natural"/>
    <m/>
    <m/>
    <m/>
    <n v="20000000"/>
    <m/>
    <m/>
    <m/>
    <n v="20000000"/>
    <n v="13000000"/>
    <x v="90"/>
    <d v="2021-09-13T00:00:00"/>
    <d v="2022-01-12T00:00:00"/>
    <n v="120"/>
    <m/>
    <m/>
    <m/>
    <m/>
    <m/>
    <m/>
    <m/>
    <m/>
    <s v="X"/>
    <m/>
    <n v="0.65"/>
  </r>
  <r>
    <n v="1"/>
    <n v="172"/>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80808223"/>
    <s v="HAYDUK RODRIGUEZ UBAQUE"/>
    <s v="Persona Natural"/>
    <m/>
    <m/>
    <m/>
    <n v="19800000"/>
    <m/>
    <n v="1"/>
    <n v="3080000"/>
    <n v="22880000"/>
    <n v="19726667"/>
    <x v="12"/>
    <d v="2021-03-02T00:00:00"/>
    <d v="2022-01-13T00:00:00"/>
    <n v="270"/>
    <n v="1"/>
    <n v="42"/>
    <m/>
    <m/>
    <m/>
    <m/>
    <m/>
    <m/>
    <s v="X"/>
    <m/>
    <n v="0.86217950174825175"/>
  </r>
  <r>
    <n v="1"/>
    <n v="83980"/>
    <x v="0"/>
    <s v="OC-83980"/>
    <s v="https://colombiacompra.gov.co/tienda-virtual-del-estado-colombiano/ordenes-compra/83980"/>
    <x v="3"/>
    <x v="2"/>
    <s v="Acuerdo marco de precios "/>
    <s v="ADQUISICION DE EQUIPOS DE COMPUTO PARA LAS JUNTAS DE ACCION COMUNAL DE LA LOCAIDAD DE RAFAEL URIBE URIBE"/>
    <x v="0"/>
    <s v="Un Nuevo Contrato Social y Ambiental para la Bogotá del Siglo XXI"/>
    <n v="55"/>
    <x v="8"/>
    <x v="0"/>
    <s v="133011605550000001689"/>
    <n v="1"/>
    <n v="804000673"/>
    <s v="HARDWARE ASESORIAS SOFTWARE LTDA"/>
    <s v="Persona Jurídica"/>
    <m/>
    <m/>
    <m/>
    <n v="32216394"/>
    <m/>
    <m/>
    <m/>
    <n v="32216394"/>
    <n v="0"/>
    <x v="44"/>
    <d v="2021-12-30T00:00:00"/>
    <d v="2022-01-31T00:00:00"/>
    <n v="32"/>
    <m/>
    <m/>
    <m/>
    <m/>
    <m/>
    <m/>
    <m/>
    <s v="X"/>
    <m/>
    <m/>
    <n v="0"/>
  </r>
  <r>
    <n v="1"/>
    <n v="162"/>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80029346"/>
    <s v="GUSTAVO ALEXANDER CAMARGO REYES"/>
    <s v="Persona Natural"/>
    <m/>
    <m/>
    <m/>
    <n v="19800000"/>
    <m/>
    <n v="1"/>
    <n v="3080000"/>
    <n v="22880000"/>
    <n v="19726667"/>
    <x v="12"/>
    <d v="2021-03-02T00:00:00"/>
    <d v="2022-01-13T00:00:00"/>
    <n v="270"/>
    <n v="1"/>
    <n v="42"/>
    <m/>
    <m/>
    <m/>
    <m/>
    <m/>
    <m/>
    <s v="X"/>
    <m/>
    <n v="0.86217950174825175"/>
  </r>
  <r>
    <n v="1"/>
    <n v="161"/>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2970813"/>
    <s v="GUILLERMO MORENO"/>
    <s v="Persona Natural"/>
    <m/>
    <m/>
    <m/>
    <n v="19800000"/>
    <m/>
    <n v="1"/>
    <n v="3153333"/>
    <n v="22953333"/>
    <n v="19800000"/>
    <x v="12"/>
    <d v="2021-03-01T00:00:00"/>
    <d v="2022-01-13T00:00:00"/>
    <n v="270"/>
    <n v="1"/>
    <n v="43"/>
    <n v="79263823"/>
    <s v="CARLOS ARTURO SULVARAN"/>
    <d v="2021-10-04T00:00:00"/>
    <n v="4033333"/>
    <m/>
    <m/>
    <s v="X"/>
    <m/>
    <n v="0.86261982083386324"/>
  </r>
  <r>
    <n v="1"/>
    <n v="223"/>
    <x v="0"/>
    <s v="FDLRUU-CD-223.2021"/>
    <s v="https://community.secop.gov.co/Public/Tendering/OpportunityDetail/Index?noticeUID=CO1.NTC.1986437&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79041777"/>
    <s v="GUILLERMO FORERO APONTE"/>
    <s v="Persona Natural"/>
    <m/>
    <m/>
    <m/>
    <n v="31200000"/>
    <m/>
    <m/>
    <m/>
    <n v="31200000"/>
    <n v="0"/>
    <x v="91"/>
    <d v="2021-05-27T00:00:00"/>
    <d v="2021-11-26T00:00:00"/>
    <n v="180"/>
    <m/>
    <m/>
    <m/>
    <m/>
    <m/>
    <m/>
    <m/>
    <m/>
    <s v="X"/>
    <m/>
    <n v="0"/>
  </r>
  <r>
    <n v="1"/>
    <n v="51"/>
    <x v="0"/>
    <s v="FDLRUU-CD-051-2021"/>
    <s v="https://community.secop.gov.co/Public/Tendering/OpportunityDetail/Index?noticeUID=CO1.NTC.1738845&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A GESTIÓN CONTRACTUAL DEL ÁREA GESTIÓN DEL DESARROLLO LOCAL DE LA ALCALDÍA LOCAL DE RAFAEL URIBE URIBE EN LOS DIFERENTES PROCESOS DE SELECCIÓN EN SUS ETAPAS PRECONTRACTUAL, CONTRACTUAL Y POSTCONTRACTUAL"/>
    <x v="0"/>
    <s v="Un Nuevo Contrato Social y Ambiental para la Bogotá del Siglo XXI"/>
    <n v="57"/>
    <x v="0"/>
    <x v="0"/>
    <s v="133011605570000001697"/>
    <n v="1"/>
    <n v="1053329645"/>
    <s v="GUILLERMO ANDRES ROJAS FORERO"/>
    <s v="Persona Natural"/>
    <m/>
    <m/>
    <m/>
    <n v="67000000"/>
    <m/>
    <m/>
    <m/>
    <n v="67000000"/>
    <n v="44443333"/>
    <x v="5"/>
    <d v="2021-02-12T00:00:00"/>
    <d v="2021-09-05T00:00:00"/>
    <n v="300"/>
    <m/>
    <m/>
    <m/>
    <m/>
    <m/>
    <m/>
    <m/>
    <m/>
    <m/>
    <s v="X"/>
    <n v="0.66333332835820891"/>
  </r>
  <r>
    <n v="1"/>
    <n v="310"/>
    <x v="0"/>
    <s v="FDLRUU-MC-305-2021"/>
    <s v="https://community.secop.gov.co/Public/Tendering/OpportunityDetail/Index?noticeUID=CO1.NTC.2360412&amp;isFromPublicArea=True&amp;isModal=False_x000a_"/>
    <x v="4"/>
    <x v="1"/>
    <s v="No aplica"/>
    <s v="SUMINISTRO DE ELEMENTOS Y MATERIALES DE FERRETERIA EN GENERAL A MONTO AGOTABLE PARA EL MANTENIMIENTO, LAS ADECUACIONES O LAS MEJORAS DE TIPO LOCATIVO DE LOS BIENES MUEBLES E INMUEBLES DE PROPIEDAD DEL FONDO DE DESARROLLO LOCAL DE RAFAEL URIBE"/>
    <x v="1"/>
    <s v="Un Nuevo Contrato Social y Ambiental para la Bogotá del Siglo XXI"/>
    <s v="No aplica"/>
    <x v="5"/>
    <x v="5"/>
    <s v="1310201010106 -1310201010109-1310202010205-1310202010301-1310202010302"/>
    <n v="7"/>
    <n v="901044822"/>
    <s v="GRUPO EMPRESARIAL LCS S.A.S"/>
    <s v="Persona Jurídica"/>
    <m/>
    <m/>
    <m/>
    <n v="18500000"/>
    <m/>
    <m/>
    <m/>
    <n v="18500000"/>
    <n v="0"/>
    <x v="92"/>
    <d v="2021-11-29T00:00:00"/>
    <d v="2022-11-28T00:00:00"/>
    <n v="360"/>
    <m/>
    <m/>
    <m/>
    <m/>
    <m/>
    <m/>
    <m/>
    <s v="X"/>
    <m/>
    <m/>
    <n v="0"/>
  </r>
  <r>
    <n v="1"/>
    <n v="83979"/>
    <x v="0"/>
    <s v="OC-83979"/>
    <s v="https://colombiacompra.gov.co/tienda-virtual-del-estado-colombiano/ordenes-compra/83979"/>
    <x v="3"/>
    <x v="2"/>
    <s v="Acuerdo marco de precios "/>
    <s v="ADQUISICION DE EQUIPOS DE IMPRESORAS PARA LAS JUNTAS DE ACCION COMUNAL DE LA LOCAIDAD DE RAFAEL URIBE URIBE"/>
    <x v="0"/>
    <s v="Un Nuevo Contrato Social y Ambiental para la Bogotá del Siglo XXI"/>
    <n v="55"/>
    <x v="8"/>
    <x v="0"/>
    <s v="133011605550000001689"/>
    <n v="1"/>
    <n v="900564459"/>
    <s v="GRUPO EMPRESARIAL CREAR DE COLOMBIA S A S"/>
    <s v="Persona Jurídica"/>
    <m/>
    <m/>
    <m/>
    <n v="13201181"/>
    <m/>
    <m/>
    <m/>
    <n v="13201181"/>
    <n v="0"/>
    <x v="44"/>
    <d v="2021-12-30T00:00:00"/>
    <d v="2022-01-30T00:00:00"/>
    <n v="30"/>
    <m/>
    <m/>
    <m/>
    <m/>
    <m/>
    <m/>
    <m/>
    <s v="X"/>
    <m/>
    <m/>
    <n v="0"/>
  </r>
  <r>
    <n v="1"/>
    <n v="82202"/>
    <x v="0"/>
    <s v="OC-82202"/>
    <s v="https://colombiacompra.gov.co/tienda-virtual-del-estado-colombiano/ordenes-compra/82202"/>
    <x v="4"/>
    <x v="2"/>
    <s v="Acuerdo marco de precios "/>
    <s v="CONTRATAR SUMINISTRO DE COMBUSTIBLE A MONTO AGOTABLE DE GASOLINA CORRIENTE Y ACPM PARA EL PARQUE AUTOMOTOR (VEHICULOS LIVIANOS Y MAQUINARIA AMARILLA) A CARGO DEL FONDO DE DESARROLLO LOCAL DE RAFAEL URIBE URIBE A TRAVES DEL ACUERDO MARCO DE PRECIOS DE SUMINISTRO DE COMBUSTIBLE CON SISTEMA DE CONTROL EDS EN BOGOTA CELEBRADAS ENTRE COLOMBIA COMPRA EFICIENTE Y DISTRACOM S.A., GLOBO LLANTAS LTDA., GRUPO EDS AUTOGAS S.A.S. ORGANIZACIÓN TERPEL S.A., DISTRIBUIDORA NACIONAL DE COMBUSTIBLE LTDA., SODEXO SERVICIOS DE BENEFICIOS E INCENTIVOS COLOMBIA S.A. Y BIG PASS S.A.S””"/>
    <x v="0"/>
    <s v="Un Nuevo Contrato Social y Ambiental para la Bogotá del Siglo XXI"/>
    <n v="49"/>
    <x v="4"/>
    <x v="4"/>
    <s v="133011604490000001685"/>
    <n v="1"/>
    <n v="900459737"/>
    <s v="GRUPO EDS AUTOGAS S.A.S."/>
    <s v="Persona Jurídica"/>
    <m/>
    <m/>
    <m/>
    <n v="11500000"/>
    <m/>
    <m/>
    <m/>
    <n v="11500000"/>
    <n v="0"/>
    <x v="32"/>
    <d v="2021-12-09T00:00:00"/>
    <d v="2022-06-09T00:00:00"/>
    <n v="180"/>
    <m/>
    <m/>
    <m/>
    <m/>
    <m/>
    <m/>
    <m/>
    <s v="X"/>
    <m/>
    <m/>
    <n v="0"/>
  </r>
  <r>
    <n v="0"/>
    <n v="82202"/>
    <x v="0"/>
    <s v="OC-82202"/>
    <s v="https://colombiacompra.gov.co/tienda-virtual-del-estado-colombiano/ordenes-compra/82202"/>
    <x v="4"/>
    <x v="2"/>
    <s v="Acuerdo marco de precios "/>
    <s v="CONTRATAR SUMINISTRO DE COMBUSTIBLE A MONTO AGOTABLE DE GASOLINA CORRIENTE Y ACPM PARA EL PARQUE AUTOMOTOR (VEHICULOS LIVIANOS Y MAQUINARIA AMARILLA) A CARGO DEL FONDO DE DESARROLLO LOCAL DE RAFAEL URIBE URIBE A TRAVES DEL ACUERDO MARCO DE PRECIOS DE SUMINISTRO DE COMBUSTIBLE CON SISTEMA DE CONTROL EDS EN BOGOTA CELEBRADAS ENTRE COLOMBIA COMPRA EFICIENTE Y DISTRACOM S.A., GLOBO LLANTAS LTDA., GRUPO EDS AUTOGAS S.A.S. ORGANIZACIÓN TERPEL S.A., DISTRIBUIDORA NACIONAL DE COMBUSTIBLE LTDA., SODEXO SERVICIOS DE BENEFICIOS E INCENTIVOS COLOMBIA S.A. Y BIG PASS S.A.S””"/>
    <x v="1"/>
    <s v="Un Nuevo Contrato Social y Ambiental para la Bogotá del Siglo XXI"/>
    <s v="No aplica"/>
    <x v="5"/>
    <x v="5"/>
    <s v="1310202010203"/>
    <n v="1"/>
    <n v="900459737"/>
    <s v="GRUPO EDS AUTOGAS S.A.S."/>
    <s v="Persona Jurídica"/>
    <m/>
    <m/>
    <m/>
    <n v="12000000"/>
    <m/>
    <m/>
    <m/>
    <n v="12000000"/>
    <n v="0"/>
    <x v="32"/>
    <d v="2021-12-09T00:00:00"/>
    <d v="2022-06-09T00:00:00"/>
    <n v="180"/>
    <m/>
    <m/>
    <m/>
    <m/>
    <m/>
    <m/>
    <m/>
    <s v="X"/>
    <m/>
    <m/>
    <n v="0"/>
  </r>
  <r>
    <n v="1"/>
    <n v="219"/>
    <x v="3"/>
    <n v="31487"/>
    <s v="https://colombiacompra.gov.co/tienda-virtual-del-estado-colombiano/ordenes-compra/?number_order=31487&amp;state=&amp;entity=&amp;tool=&amp;date_to&amp;date_from"/>
    <x v="4"/>
    <x v="2"/>
    <s v="Acuerdo marco de precios "/>
    <s v="Contratar el suministro de combustible a monto agotable de gasolina corriente y acpm para el parque automotor (vehiculos livianos y maquinaria amarilla) a cargo del fondo de Desarrollo Local de Rafel Uribe Uribe a traves del acuerdo marco de precios suministro de combustible con sistema de control EDS en Bogota, celebradas entre Colombia Compra Eficiente y Distracom S:A Globollantas Ltda, Grupo EDS Autogas SAS , Organizacion Terpel  SA.A, Distribuidora Nacional de Combustible Ltda, Sodexo Servicios de beneficios e incentivos Colombia S.A y Big Pass S.A.S "/>
    <x v="1"/>
    <s v="Un Nuevo Contrato Social y Ambiental para la Bogotá del Siglo XXI"/>
    <s v="No aplica"/>
    <x v="5"/>
    <x v="5"/>
    <s v="1310202010203"/>
    <n v="1"/>
    <n v="900459737"/>
    <s v="GRUPO EDS AUTOGAS S.A.S"/>
    <s v="Persona Jurídica"/>
    <m/>
    <m/>
    <m/>
    <m/>
    <m/>
    <n v="1"/>
    <n v="2000000"/>
    <n v="2000000"/>
    <n v="230186"/>
    <x v="93"/>
    <d v="2021-06-26T00:00:00"/>
    <d v="2021-11-30T00:00:00"/>
    <n v="780"/>
    <n v="2"/>
    <n v="180"/>
    <m/>
    <m/>
    <m/>
    <m/>
    <m/>
    <m/>
    <s v="X"/>
    <m/>
    <n v="0.115093"/>
  </r>
  <r>
    <n v="1"/>
    <n v="163"/>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52538269"/>
    <s v="GLORIA YISED RINCON"/>
    <s v="Persona Natural"/>
    <m/>
    <m/>
    <m/>
    <n v="19800000"/>
    <m/>
    <n v="1"/>
    <n v="3080000"/>
    <n v="22880000"/>
    <n v="19726667"/>
    <x v="12"/>
    <d v="2021-03-02T00:00:00"/>
    <d v="2022-01-13T00:00:00"/>
    <n v="270"/>
    <n v="1"/>
    <n v="42"/>
    <m/>
    <m/>
    <m/>
    <m/>
    <m/>
    <m/>
    <s v="X"/>
    <m/>
    <n v="0.86217950174825175"/>
  </r>
  <r>
    <n v="1"/>
    <n v="259"/>
    <x v="0"/>
    <s v="FDLRUU-CD-259-2021"/>
    <s v="https://community.secop.gov.co/Public/Tendering/OpportunityDetail/Index?noticeUID=CO1.NTC.2165619&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52526629"/>
    <s v="GINA PAOLA MARTINEZ JIMENEZ"/>
    <s v="Persona Natural"/>
    <m/>
    <m/>
    <m/>
    <n v="8100000"/>
    <m/>
    <m/>
    <m/>
    <n v="8100000"/>
    <n v="6060000"/>
    <x v="55"/>
    <d v="2021-08-20T00:00:00"/>
    <d v="2022-01-04T00:00:00"/>
    <n v="135"/>
    <m/>
    <m/>
    <m/>
    <m/>
    <m/>
    <m/>
    <m/>
    <m/>
    <s v="X"/>
    <m/>
    <n v="0.74814814814814812"/>
  </r>
  <r>
    <m/>
    <m/>
    <x v="0"/>
    <m/>
    <m/>
    <x v="5"/>
    <x v="3"/>
    <s v="Otros gastos"/>
    <s v="FIRMAS ELECTRONICAS"/>
    <x v="1"/>
    <s v="Un Nuevo Contrato Social y Ambiental para la Bogotá del Siglo XXI"/>
    <s v="No aplica"/>
    <x v="5"/>
    <x v="5"/>
    <s v="1310201010102"/>
    <m/>
    <n v="900204272"/>
    <s v="GESTION DE SEGURIDAD ELECTRONICA S.A"/>
    <m/>
    <m/>
    <m/>
    <m/>
    <n v="452200"/>
    <m/>
    <m/>
    <m/>
    <n v="452200"/>
    <n v="452200"/>
    <x v="39"/>
    <d v="2021-01-01T00:00:00"/>
    <d v="2021-12-31T00:00:00"/>
    <n v="360"/>
    <m/>
    <m/>
    <m/>
    <m/>
    <m/>
    <m/>
    <m/>
    <m/>
    <s v="X"/>
    <m/>
    <n v="1"/>
  </r>
  <r>
    <n v="1"/>
    <n v="229"/>
    <x v="0"/>
    <s v="FDLRUU-CD-229-2021"/>
    <s v="https://community.secop.gov.co/Public/Tendering/OpportunityDetail/Index?noticeUID=CO1.NTC.2016632&amp;isFromPublicArea=True&amp;isModal=False_x000a_"/>
    <x v="0"/>
    <x v="0"/>
    <s v="Prestación de servicios profesionales y de apoyo a la gestión, o para la ejecución de trabajos artísticos que sólo puedan encomendarse a determinadas personas naturales;"/>
    <s v="PRESTAR SERVICIOS ESPECIALIZADOS PARA LA IMPLEMENTACION DE PROCESOS DE FORMACIÒN Y CAPACITACION VINCULANDO A LOS CIUDADANOS DE LA LOCALIDAD DE RAFAEL URIBE URIBE EN EJERCICIOS PARA EL FORTALECIMIENTO DE LA SEGURIDAD COMUNITARIA Y LA IMPLEMENTACION DE ACCIONES PEDAGOGICAS TERRITORIALES QUE PROMUEVAN LA DISMINUCION DE LA OCURRENCIA DE DELITOS EN EL MARCO DEL PROYECTO DE INVERSION 1680"/>
    <x v="0"/>
    <s v="Un Nuevo Contrato Social y Ambiental para la Bogotá del Siglo XXI"/>
    <n v="43"/>
    <x v="1"/>
    <x v="1"/>
    <s v="133011603430000001680"/>
    <n v="1"/>
    <n v="79402871"/>
    <s v="GERMAN DAVID CASTRO DÍAZ"/>
    <s v="Persona Natural"/>
    <m/>
    <m/>
    <m/>
    <n v="60270994"/>
    <m/>
    <m/>
    <m/>
    <n v="60270994"/>
    <n v="47642786"/>
    <x v="94"/>
    <d v="2021-06-15T00:00:00"/>
    <d v="2022-01-14T00:00:00"/>
    <n v="210"/>
    <m/>
    <m/>
    <m/>
    <m/>
    <m/>
    <m/>
    <m/>
    <m/>
    <s v="X"/>
    <m/>
    <n v="0.79047619490065157"/>
  </r>
  <r>
    <n v="1"/>
    <n v="298"/>
    <x v="0"/>
    <s v="FDLRUU-CD-298-2021"/>
    <s v="https://community.secop.gov.co/Public/Tendering/OpportunityDetail/Index?noticeUID=CO1.NTC.2295133&amp;isFromPublicArea=True&amp;isModal=False"/>
    <x v="0"/>
    <x v="0"/>
    <s v="Prestación de servicios profesionales y de apoyo a la gestión, o para la ejecución de trabajos artísticos que sólo puedan encomendarse a determinadas personas naturales;"/>
    <s v="CONTRATAR SERVICIOS PROFESIONALES PARA REALIZAR ACUERDOS QUE PROMUEVAN LA PARTICIPACIÓN DE LA POBLACIÓN VULNERABLE, QUE GENEREN EMPRENDIMIENTOS FORMALIZADOS QUE COADYUVEN AL DESARROLLO ECONÓMICO Y PRODUCTIVO DE ESTA POBLACIÓN EN EL MARCO DEL PROYECTO DE INVERSIÓN 1681"/>
    <x v="0"/>
    <s v="Un Nuevo Contrato Social y Ambiental para la Bogotá del Siglo XXI"/>
    <n v="45"/>
    <x v="20"/>
    <x v="1"/>
    <s v="133011603450000001681"/>
    <n v="1"/>
    <n v="1030660190"/>
    <s v="GERARDO ZULUAGA FRANCO "/>
    <s v="Persona Natural"/>
    <m/>
    <m/>
    <m/>
    <n v="20000000"/>
    <m/>
    <m/>
    <m/>
    <n v="20000000"/>
    <n v="8333333"/>
    <x v="68"/>
    <d v="2021-10-11T00:00:00"/>
    <d v="2022-02-10T00:00:00"/>
    <n v="120"/>
    <m/>
    <m/>
    <m/>
    <m/>
    <m/>
    <m/>
    <m/>
    <s v="X"/>
    <m/>
    <m/>
    <n v="0.41666665000000003"/>
  </r>
  <r>
    <n v="1"/>
    <n v="108"/>
    <x v="0"/>
    <s v="FDLRUU-CD-108-2021"/>
    <s v="https://community.secop.gov.co/Public/Tendering/OpportunityDetail/Index?noticeUID=CO1.NTC.1774475&amp;isFromPublicArea=True&amp;isModal=False_x000a_"/>
    <x v="0"/>
    <x v="0"/>
    <s v="Prestación de servicios profesionales y de apoyo a la gestión, o para la ejecución de trabajos artísticos que sólo puedan encomendarse a determinadas personas naturales;"/>
    <s v="PRESTAR LOS SERVICIOS TECNICOS COMO GESTOR COMUNITARIO EN LOS ESPACIOS DE PARTICIPACIÓN DE RAFAEL URIBE URIBE CON ENFOQUE EN LA COMUNIDAD"/>
    <x v="0"/>
    <s v="Un Nuevo Contrato Social y Ambiental para la Bogotá del Siglo XXI"/>
    <n v="57"/>
    <x v="0"/>
    <x v="0"/>
    <s v="133011605570000001697"/>
    <n v="1"/>
    <n v="80220208"/>
    <s v="GABRIEL ENRIQUE MACHADO SANTOS."/>
    <s v="Persona Natural"/>
    <m/>
    <m/>
    <m/>
    <n v="30000000"/>
    <m/>
    <m/>
    <m/>
    <n v="30000000"/>
    <n v="28200000"/>
    <x v="84"/>
    <d v="2021-02-19T00:00:00"/>
    <d v="2021-12-18T00:00:00"/>
    <n v="300"/>
    <m/>
    <m/>
    <n v="1031146087"/>
    <s v="JUAN SEBASTIAN MACHADO SANTOS"/>
    <d v="2021-07-15T00:00:00"/>
    <n v="15300000"/>
    <m/>
    <m/>
    <s v="X"/>
    <m/>
    <n v="0.94"/>
  </r>
  <r>
    <n v="1"/>
    <n v="332"/>
    <x v="0"/>
    <s v="FDLRUU-LP-301-2021"/>
    <s v="https://community.secop.gov.co/Public/Tendering/ContractNoticePhases/View?PPI=CO1.PPI.15818414&amp;isFromPublicArea=True&amp;isModal=False_x000a_"/>
    <x v="1"/>
    <x v="6"/>
    <s v="No aplica"/>
    <s v="REALIZAR ACCIONES DE PREVENCIÓN Y ATENCIÓN DE VIOLENCIA INTRAFAMILIAR Y SEXUAL PARA POBLACIONES EN SITUACIONES DE RIESGO Y VULNERACIÓN DE DERECHOS EN LA LOCALIDAD DE RAFAEL URIBE URIBE DEL PROYECTO DE INVERSIÓN 1656."/>
    <x v="0"/>
    <s v="Un Nuevo Contrato Social y Ambiental para la Bogotá del Siglo XXI"/>
    <n v="6"/>
    <x v="10"/>
    <x v="2"/>
    <s v="133011601060000001656"/>
    <n v="8"/>
    <n v="900693739"/>
    <s v="G&amp;D GERENCIA Y DIRECCION DE PROYECTOS S.A.S"/>
    <s v="Persona Jurídica"/>
    <m/>
    <m/>
    <m/>
    <n v="528478000"/>
    <m/>
    <m/>
    <m/>
    <n v="528478000"/>
    <n v="0"/>
    <x v="44"/>
    <s v="CELEBRADO SIN INICIAR"/>
    <s v="CELEBRADO SIN INICIAR"/>
    <n v="180"/>
    <m/>
    <m/>
    <m/>
    <m/>
    <m/>
    <m/>
    <s v="X"/>
    <m/>
    <m/>
    <m/>
    <n v="0"/>
  </r>
  <r>
    <n v="1"/>
    <n v="301"/>
    <x v="0"/>
    <s v="FDLRUU-SAMC-248-2021 "/>
    <s v="https://community.secop.gov.co/Public/Tendering/OpportunityDetail/Index?noticeUID=CO1.NTC.2231672&amp;isFromPublicArea=True&amp;isModal=False_x000a_"/>
    <x v="1"/>
    <x v="2"/>
    <s v="Selección abreviada por menor cuantía "/>
    <s v="REALIZAR ACTIVIDADES ALTERNAS DE SALUD DIRIGIDAS A PERSONAS CON DISCAPACIDAD, CUIDADORES Y CUIDADORAS RESIDENTES EN LA LOCALIDAD, QUE DEN RESPUESTA A SUS NECESIDADES TERRITORIALES Y QUE FAVOREZCAN EL DESARROLLO DE SU DEPENDENCIA E INTEGRACIÓN SOCIAL EN EL MARCO DEL PROYECTO DE INVERSIÓN 1658"/>
    <x v="0"/>
    <s v="Un Nuevo Contrato Social y Ambiental para la Bogotá del Siglo XXI"/>
    <n v="6"/>
    <x v="10"/>
    <x v="2"/>
    <s v="133011601060000001658"/>
    <n v="4"/>
    <n v="830095614"/>
    <s v="FUNDACIÓN SOCIAL VIVE COLOMBIA – FUNVIVE 2.0"/>
    <s v="Persona Jurídica"/>
    <m/>
    <m/>
    <m/>
    <n v="298388260"/>
    <m/>
    <m/>
    <m/>
    <n v="298388260"/>
    <n v="0"/>
    <x v="95"/>
    <d v="2021-10-22T00:00:00"/>
    <d v="2022-04-21T00:00:00"/>
    <n v="180"/>
    <m/>
    <m/>
    <m/>
    <m/>
    <m/>
    <m/>
    <m/>
    <s v="X"/>
    <m/>
    <m/>
    <n v="0"/>
  </r>
  <r>
    <n v="1"/>
    <n v="316"/>
    <x v="0"/>
    <s v="FDLRUU-SAMC-310-2021"/>
    <s v="https://community.secop.gov.co/Public/Tendering/OpportunityDetail/Index?noticeUID=CO1.NTC.2430118&amp;isFromPublicArea=True&amp;isModal=False_x000a_"/>
    <x v="1"/>
    <x v="2"/>
    <s v="Selección abreviada por menor cuantía "/>
    <s v="CONTRATAR LA REALIZACIÒN DEL EVENTO CULTURAL Y ARTÌSTICO CORREDOR NAVIDEÑO DE LA LOCALIDAD RAFAEL URIBE URIBE."/>
    <x v="0"/>
    <s v="Un Nuevo Contrato Social y Ambiental para la Bogotá del Siglo XXI"/>
    <n v="21"/>
    <x v="16"/>
    <x v="2"/>
    <s v="133011601210000001647"/>
    <n v="4"/>
    <n v="830133329"/>
    <s v="FUNDACION PARA EL DESARROLLO_x000a_SOCIOCULTURAL DEPORTIVO Y COMUNITARIO FUNDESCO_x000d_"/>
    <s v="Persona Jurídica"/>
    <m/>
    <m/>
    <m/>
    <n v="397207207"/>
    <m/>
    <m/>
    <m/>
    <n v="397207207"/>
    <n v="0"/>
    <x v="96"/>
    <d v="2021-12-15T00:00:00"/>
    <d v="2022-01-14T00:00:00"/>
    <n v="30"/>
    <m/>
    <m/>
    <m/>
    <m/>
    <m/>
    <m/>
    <m/>
    <s v="X"/>
    <m/>
    <m/>
    <n v="0"/>
  </r>
  <r>
    <n v="1"/>
    <n v="326"/>
    <x v="0"/>
    <s v="FDLRUU-SAMC-315-2021 "/>
    <s v="https://community.secop.gov.co/Public/Tendering/OpportunityDetail/Index?noticeUID=CO1.NTC.2458047&amp;isFromPublicArea=True&amp;isModal=False_x000a_"/>
    <x v="1"/>
    <x v="2"/>
    <s v="Selección abreviada por menor cuantía "/>
    <s v="PRESTAR SERVICIOS DEPORTIVOS PARA REALIZAR LA 1ER COPA DE FÚTBOL DE SALON EN RAFAEL URIBE URIBE, EN EL MARCO DEL PROYECTO 1646 CULTURA DEPORTE, RECREACIÓN PARA EL BIENESTAR DE LA CIUDADANIA"/>
    <x v="0"/>
    <s v="Un Nuevo Contrato Social y Ambiental para la Bogotá del Siglo XXI"/>
    <n v="20"/>
    <x v="21"/>
    <x v="2"/>
    <s v="133011601200000001646"/>
    <n v="7"/>
    <n v="900572437"/>
    <s v="FUNDACIÓN PAÍS HUMANO"/>
    <s v="Persona Jurídica"/>
    <m/>
    <m/>
    <m/>
    <n v="87262085"/>
    <m/>
    <m/>
    <m/>
    <n v="87262085"/>
    <n v="0"/>
    <x v="46"/>
    <s v="CELEBRADO SIN INICIAR"/>
    <s v="CELEBRADO SIN INICIAR"/>
    <n v="90"/>
    <m/>
    <m/>
    <m/>
    <m/>
    <m/>
    <m/>
    <s v="X"/>
    <m/>
    <m/>
    <m/>
    <n v="0"/>
  </r>
  <r>
    <n v="1"/>
    <n v="288"/>
    <x v="0"/>
    <s v="FDLRUU-SAMC-252-2021"/>
    <s v="https://community.secop.gov.co/Public/Tendering/OpportunityDetail/Index?noticeUID=CO1.NTC.2179356&amp;isFromPublicArea=True&amp;isModal=False_x000a_"/>
    <x v="4"/>
    <x v="2"/>
    <s v="Selección abreviada por menor cuantía "/>
    <s v="CONTRATAR A MONTO AGOTABLE EL SUMINISTRO DE ELEMENTOS DE MERCHANDISING Y DEMÁS SERVICIOS REQUERIDOS PARA EL DESARROLLO LOGÍSTICO Y OPERATIVO DEL PROGRAMA RETO LOCAL JÓVENES Y ENTORNOS SEGUROS EN LA LOCALIDAD RAFAEL URIBE URIBE"/>
    <x v="0"/>
    <s v="Un Nuevo Contrato Social y Ambiental para la Bogotá del Siglo XXI"/>
    <n v="1"/>
    <x v="2"/>
    <x v="2"/>
    <s v="133011601010000002213"/>
    <n v="20"/>
    <n v="900572437"/>
    <s v="FUNDACION PAIS HUMANO"/>
    <s v="Persona Jurídica"/>
    <m/>
    <m/>
    <m/>
    <n v="214509306"/>
    <m/>
    <m/>
    <m/>
    <n v="214509306"/>
    <n v="51107432"/>
    <x v="97"/>
    <d v="2021-09-15T00:00:00"/>
    <d v="2022-09-14T00:00:00"/>
    <n v="360"/>
    <m/>
    <m/>
    <m/>
    <m/>
    <m/>
    <m/>
    <m/>
    <s v="X"/>
    <m/>
    <m/>
    <n v="0.23825274974317431"/>
  </r>
  <r>
    <n v="1"/>
    <n v="320"/>
    <x v="0"/>
    <s v="FDLRUU-SAMC-314-2021"/>
    <s v="https://community.secop.gov.co/Public/Tendering/OpportunityDetail/Index?noticeUID=CO1.NTC.2449270&amp;isFromPublicArea=True&amp;isModal=False_x000a_"/>
    <x v="1"/>
    <x v="2"/>
    <s v="Selección abreviada por menor cuantía "/>
    <s v="IMPLEMENTAR ACCIONES DE SALUD BUCAL COMPLEMENTARIAS A LA ESTRATEGIA TERRITORIAL DE SALUD Y A LAS OFRECIDAS POR EL PLAN DE BENEFICIOS DE SALUD- PBS, QUE FAVOREZCAN LA POBLACIÓN MÁS VULNERABLE RESIDENTE EN LA LOCALIDAD RAFAEL URIBE URIBE, EN EL MARCO DEL PROYECTO DE INVERSIÓN 1658"/>
    <x v="0"/>
    <s v="Un Nuevo Contrato Social y Ambiental para la Bogotá del Siglo XXI"/>
    <n v="6"/>
    <x v="10"/>
    <x v="2"/>
    <s v="133011601060000001658"/>
    <n v="2"/>
    <n v="830044030"/>
    <s v="FUNDACION FORO CIVICO "/>
    <s v="Persona Jurídica"/>
    <m/>
    <m/>
    <m/>
    <n v="270159248"/>
    <m/>
    <m/>
    <m/>
    <n v="270159248"/>
    <n v="0"/>
    <x v="80"/>
    <s v="CELEBRADO SIN INICIAR"/>
    <s v="CELEBRADO SIN INICIAR"/>
    <n v="180"/>
    <m/>
    <m/>
    <m/>
    <m/>
    <m/>
    <m/>
    <s v="X"/>
    <m/>
    <m/>
    <m/>
    <n v="0"/>
  </r>
  <r>
    <n v="1"/>
    <n v="166"/>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31150465"/>
    <s v="FREDY ALEJANDRO MONROY ARDILA"/>
    <s v="Persona Natural"/>
    <m/>
    <m/>
    <m/>
    <n v="19800000"/>
    <m/>
    <n v="1"/>
    <n v="3153333"/>
    <n v="22953333"/>
    <n v="19800000"/>
    <x v="12"/>
    <d v="2021-03-01T00:00:00"/>
    <d v="2022-01-13T00:00:00"/>
    <n v="270"/>
    <n v="1"/>
    <n v="43"/>
    <m/>
    <m/>
    <m/>
    <m/>
    <m/>
    <m/>
    <s v="X"/>
    <m/>
    <n v="0.86261982083386324"/>
  </r>
  <r>
    <n v="1"/>
    <n v="182"/>
    <x v="0"/>
    <s v="FDLRUU-CD-182-2021"/>
    <s v="https://community.secop.gov.co/Public/Tendering/OpportunityDetail/Index?noticeUID=CO1.NTC.1824332&amp;isFromPublicArea=True&amp;isModal=False_x000a_"/>
    <x v="0"/>
    <x v="0"/>
    <s v="Prestación de servicios profesionales y de apoyo a la gestión, o para la ejecución de trabajos artísticos que sólo puedan encomendarse a determinadas personas naturales;"/>
    <s v="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_x0009_ "/>
    <x v="0"/>
    <s v="Un Nuevo Contrato Social y Ambiental para la Bogotá del Siglo XXI"/>
    <n v="57"/>
    <x v="0"/>
    <x v="0"/>
    <s v="133011605570000001697"/>
    <n v="1"/>
    <n v="88234955"/>
    <s v="FRANCISCO JAVIER TOLOZA FUENTES"/>
    <s v="Persona Natural"/>
    <m/>
    <m/>
    <m/>
    <n v="52000000"/>
    <m/>
    <m/>
    <m/>
    <n v="52000000"/>
    <n v="18026667"/>
    <x v="64"/>
    <d v="2021-03-17T00:00:00"/>
    <d v="2021-09-15T00:00:00"/>
    <n v="300"/>
    <m/>
    <m/>
    <m/>
    <m/>
    <m/>
    <m/>
    <m/>
    <m/>
    <m/>
    <s v="X"/>
    <n v="0.34666667307692306"/>
  </r>
  <r>
    <n v="1"/>
    <n v="203"/>
    <x v="0"/>
    <s v="FDLRUU-CD-203-2021"/>
    <s v="https://community.secop.gov.co/Public/Tendering/OpportunityDetail/Index?noticeUID=CO1.NTC.1855447&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17650535"/>
    <s v="FRANCISCO ALBERTO BERMEO DUARTE"/>
    <s v="Persona Natural"/>
    <m/>
    <m/>
    <m/>
    <n v="31200000"/>
    <m/>
    <n v="1"/>
    <n v="15600000"/>
    <n v="46800000"/>
    <n v="16466667"/>
    <x v="98"/>
    <d v="2021-03-26T00:00:00"/>
    <d v="2021-12-25T00:00:00"/>
    <n v="180"/>
    <n v="1"/>
    <n v="90"/>
    <m/>
    <m/>
    <m/>
    <m/>
    <m/>
    <m/>
    <s v="X"/>
    <m/>
    <n v="0.351851858974359"/>
  </r>
  <r>
    <m/>
    <m/>
    <x v="0"/>
    <m/>
    <m/>
    <x v="5"/>
    <x v="3"/>
    <s v="Otros gastos"/>
    <s v="POR EL CUAL SE AUTORIZA LA TRANSFERENCIA DE RECURSOS DEL FONDO DE DESARROLLO LOCAL DE RAFAEL URIBE URIBE, CON DESTINO AL SISTEMA DISTRITAL BOGOTA SOLIDARIA A TRAVES DE LA DIRECCION DISTRITAL DE TESORERIA - SECRETARIA DE HACIENDA DISTRITAL. PARA ENTREGAR APOYOS QUE CONTRIBUYAN AL INGRESO MINIMO GARANTIZADO A LOS HOGARES POBRES DE LA LOCALIDAD."/>
    <x v="0"/>
    <s v="Un Nuevo Contrato Social y Ambiental para la Bogotá del Siglo XXI"/>
    <n v="1"/>
    <x v="2"/>
    <x v="2"/>
    <s v="133011601010000002213"/>
    <m/>
    <n v="899999061"/>
    <s v="FONDO DE DESARROLLO LOCAL DE RAFAEL URIB E"/>
    <s v="Persona Jurídica"/>
    <m/>
    <m/>
    <m/>
    <n v="9673318037"/>
    <m/>
    <m/>
    <m/>
    <n v="9673318037"/>
    <n v="9673318037"/>
    <x v="39"/>
    <d v="2021-01-01T00:00:00"/>
    <d v="2021-12-31T00:00:00"/>
    <n v="360"/>
    <m/>
    <m/>
    <m/>
    <m/>
    <m/>
    <m/>
    <m/>
    <m/>
    <s v="X"/>
    <m/>
    <n v="1"/>
  </r>
  <r>
    <n v="1"/>
    <n v="152"/>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3232660"/>
    <s v="FERNANDO PEDRAZA"/>
    <s v="Persona Natural"/>
    <m/>
    <m/>
    <m/>
    <n v="19800000"/>
    <m/>
    <n v="1"/>
    <n v="3080000"/>
    <n v="22880000"/>
    <n v="19726667"/>
    <x v="12"/>
    <d v="2021-03-02T00:00:00"/>
    <d v="2022-01-13T00:00:00"/>
    <n v="270"/>
    <n v="1"/>
    <n v="42"/>
    <m/>
    <m/>
    <m/>
    <m/>
    <m/>
    <m/>
    <s v="X"/>
    <m/>
    <n v="0.86217950174825175"/>
  </r>
  <r>
    <n v="1"/>
    <n v="25"/>
    <x v="0"/>
    <s v="FDLRUU-CD-025-2021"/>
    <s v="https://community.secop.gov.co/Public/Tendering/OpportunityDetail/Index?noticeUID=CO1.NTC.1723337&amp;isFromPublicArea=True&amp;isModal=False_x000a_"/>
    <x v="0"/>
    <x v="0"/>
    <s v="Prestación de servicios profesionales y de apoyo a la gestión, o para la ejecución de trabajos artísticos que sólo puedan encomendarse a determinadas personas naturales;"/>
    <s v="PRESTAR LOS SERVICIOS PERSONALE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5970959"/>
    <s v="FERNANDO ENRIQUE YAIMA OYOLA"/>
    <s v="Persona Natural"/>
    <m/>
    <m/>
    <m/>
    <n v="26000000"/>
    <m/>
    <n v="1"/>
    <n v="3640000"/>
    <n v="29640000"/>
    <n v="25913333"/>
    <x v="38"/>
    <d v="2021-02-02T00:00:00"/>
    <d v="2022-01-13T00:00:00"/>
    <n v="300"/>
    <n v="1"/>
    <n v="42"/>
    <m/>
    <m/>
    <m/>
    <m/>
    <m/>
    <m/>
    <s v="X"/>
    <m/>
    <n v="0.87426899460188934"/>
  </r>
  <r>
    <n v="1"/>
    <n v="192"/>
    <x v="0"/>
    <s v="FDLRUU-CD-192-2021"/>
    <s v="https://community.secop.gov.co/Public/Tendering/OpportunityDetail/Index?noticeUID=CO1.NTC.1837450&amp;isFromPublicArea=True&amp;isModal=False_x000a_"/>
    <x v="0"/>
    <x v="0"/>
    <s v="Prestación de servicios profesionales y de apoyo a la gestión, o para la ejecución de trabajos artísticos que sólo puedan encomendarse a determinadas personas naturales;"/>
    <s v="PRESTAR SUS SERVICIOS PROFESIONALES COMO ABOGADO PARA APOYAR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
    <x v="0"/>
    <s v="Un Nuevo Contrato Social y Ambiental para la Bogotá del Siglo XXI"/>
    <n v="57"/>
    <x v="0"/>
    <x v="0"/>
    <s v="133011605570000001697"/>
    <n v="1"/>
    <n v="14321634"/>
    <s v="FERNANDO ANTONIO ORTIZ CALDERON"/>
    <s v="Persona Natural"/>
    <m/>
    <m/>
    <m/>
    <n v="52000000"/>
    <m/>
    <m/>
    <m/>
    <n v="52000000"/>
    <n v="44026667"/>
    <x v="99"/>
    <d v="2021-03-17T00:00:00"/>
    <d v="2022-01-16T00:00:00"/>
    <n v="300"/>
    <m/>
    <m/>
    <m/>
    <m/>
    <m/>
    <m/>
    <m/>
    <m/>
    <s v="X"/>
    <m/>
    <n v="0.84666667307692312"/>
  </r>
  <r>
    <n v="1"/>
    <n v="49"/>
    <x v="0"/>
    <s v="FDLRUU-CD-049-2021"/>
    <s v="https://community.secop.gov.co/Public/Tendering/OpportunityDetail/Index?noticeUID=CO1.NTC.1736709&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AL DESPACHO DEL ALCALDE LOCAL EN EL ANÁLISIS, REVISIÓN, TRÁMITE Y SUSCRIPCIÓN DE LOS ACTOS ADMINISTRATIVOS, DESPACHOS COMISORIOS, TUTELAS, SOLICITUDES DE ENTES DE CONTROL Y LOS CONCEPTOS JURÍDICOS QUE SE LE SOLICITEN"/>
    <x v="0"/>
    <s v="Un Nuevo Contrato Social y Ambiental para la Bogotá del Siglo XXI"/>
    <n v="57"/>
    <x v="0"/>
    <x v="0"/>
    <s v="133011605570000001698"/>
    <n v="1"/>
    <n v="1111791373"/>
    <s v="FELIX EDUARDO MURILLO PLATA"/>
    <s v="Persona Natural"/>
    <m/>
    <m/>
    <m/>
    <n v="62000000"/>
    <m/>
    <n v="1"/>
    <n v="7026667"/>
    <n v="69026667"/>
    <n v="60346667"/>
    <x v="63"/>
    <d v="2021-02-09T00:00:00"/>
    <d v="2022-01-13T00:00:00"/>
    <n v="300"/>
    <n v="1"/>
    <n v="35"/>
    <m/>
    <m/>
    <m/>
    <m/>
    <m/>
    <m/>
    <s v="X"/>
    <m/>
    <n v="0.87425149761323406"/>
  </r>
  <r>
    <n v="1"/>
    <n v="198"/>
    <x v="0"/>
    <s v="FDLRUU-CD-198-2021"/>
    <s v="https://community.secop.gov.co/Public/Tendering/OpportunityDetail/Index?noticeUID=CO1.NTC.1850883&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EL ÁREA GESTIÓN POLICIVA DE LA ALCALDIA LOCAL DE RAFAEL URIBE URIBE, EN EL SEGUIMIENTO Y REVISIÓN DE LOS REQUERIMIENTOS QUE SURJAN EN EL DESARROLLO DE LA GESTIÓN DEL FONDO DE DESARROLLO LOCAL, EN CUMPLIMIENTO DE LOS PROCESOS Y PROCEDIMIENTOS DE LA SECRETARÍA DISTRITAL DE GOBIERNO Y LAS NORMAS APLICABLES SOBRE LA MATERIA”_x0009_ "/>
    <x v="0"/>
    <s v="Un Nuevo Contrato Social y Ambiental para la Bogotá del Siglo XXI"/>
    <n v="57"/>
    <x v="0"/>
    <x v="0"/>
    <s v="133011605570000001698"/>
    <n v="1"/>
    <n v="79455376"/>
    <s v="FELIPE ANDRES BARRAGAN_x000a_MARTINEZ"/>
    <s v="Persona Natural"/>
    <m/>
    <m/>
    <m/>
    <n v="33000000"/>
    <m/>
    <n v="1"/>
    <n v="16500000"/>
    <n v="49500000"/>
    <n v="35200000"/>
    <x v="83"/>
    <d v="2021-03-19T00:00:00"/>
    <d v="2021-12-18T00:00:00"/>
    <n v="180"/>
    <n v="1"/>
    <n v="90"/>
    <n v="80111170"/>
    <s v="VADITH OLANDO GOMEZ REYES"/>
    <d v="2021-09-01T00:00:00"/>
    <n v="3300000"/>
    <m/>
    <m/>
    <s v="X"/>
    <m/>
    <n v="0.71111111111111114"/>
  </r>
  <r>
    <n v="1"/>
    <n v="281"/>
    <x v="0"/>
    <s v="FDLRUU-CD-281-2021"/>
    <s v="https://community.secop.gov.co/Public/Tendering/OpportunityDetail/Index?noticeUID=CO1.NTC.2213257&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ENTRE LA ALCALDÍA LOCAL DE RAFAEL URIBE URIBE Y SUS HABITANTES PARA VINCULARLOS A LOS PROGRAMAS DEL IDRD &quot;ESCUELA DE LA BICICLETA&quot; Y &quot;AL TRABAJO EN BICI&quot; QUE MOTIVEN EL USO ADECUADO DE LOS MEDIOS DE TRANSPORTE NO MOTORIZADOS, POR MEDIO DE LA PROMOCIÓN DE LA NORMATIVIDAD PARA SU APROPIACIÓN Y APLICACIÓN EN EL MARCO DEL PROYECTO DE INVERSIÓN 1681"/>
    <x v="0"/>
    <s v="Un Nuevo Contrato Social y Ambiental para la Bogotá del Siglo XXI"/>
    <n v="45"/>
    <x v="20"/>
    <x v="1"/>
    <s v="133011603450000001681"/>
    <n v="1"/>
    <n v="19346699"/>
    <s v="FEDERICO ALEJANDRO CASTAÑEDA VARGAS "/>
    <s v="Persona Natural"/>
    <m/>
    <m/>
    <m/>
    <n v="20000000"/>
    <m/>
    <m/>
    <m/>
    <n v="20000000"/>
    <n v="12666667"/>
    <x v="100"/>
    <d v="2021-09-15T00:00:00"/>
    <d v="2022-01-14T00:00:00"/>
    <n v="120"/>
    <m/>
    <m/>
    <m/>
    <m/>
    <m/>
    <m/>
    <m/>
    <m/>
    <s v="X"/>
    <m/>
    <n v="0.63333335000000002"/>
  </r>
  <r>
    <m/>
    <m/>
    <x v="0"/>
    <m/>
    <m/>
    <x v="5"/>
    <x v="3"/>
    <s v="Otros gastos"/>
    <s v="FACTURAS RECIBOS PUBLICOS"/>
    <x v="1"/>
    <s v="Un Nuevo Contrato Social y Ambiental para la Bogotá del Siglo XXI"/>
    <s v="No aplica"/>
    <x v="5"/>
    <x v="5"/>
    <s v="131020202040101-131020202040103-131020202040102 -131020202030401"/>
    <m/>
    <m/>
    <s v="FACTURAS RECIBOS PUBLICOS"/>
    <s v="Persona Jurídica"/>
    <m/>
    <m/>
    <m/>
    <n v="135299409"/>
    <m/>
    <m/>
    <m/>
    <n v="135299409"/>
    <n v="135299409"/>
    <x v="39"/>
    <d v="2021-01-01T00:00:00"/>
    <d v="2021-12-31T00:00:00"/>
    <n v="360"/>
    <m/>
    <m/>
    <m/>
    <m/>
    <m/>
    <m/>
    <m/>
    <m/>
    <s v="X"/>
    <m/>
    <n v="1"/>
  </r>
  <r>
    <n v="1"/>
    <n v="70"/>
    <x v="0"/>
    <s v="FDLRUU-CD-070-2021"/>
    <s v="https://community.secop.gov.co/Public/Tendering/OpportunityDetail/Index?noticeUID=CO1.NTC.1748947&amp;isFromPublicArea=True&amp;isModal=False_x000a_"/>
    <x v="0"/>
    <x v="0"/>
    <s v="Prestación de servicios profesionales y de apoyo a la gestión, o para la ejecución de trabajos artísticos que sólo puedan encomendarse a determinadas personas naturales;"/>
    <s v="PRESTAR LOS SERVICIOS PROFESIONALES EN LA CONSOLIDACION DE LA INFORMACION CONTRACTUAL A CARGO DEL ÁREA DE GESTION DE DESARROLLO LOCAL DE LA ALCALDÍA LOCAL DE RAFAEL URIBE URIBE”"/>
    <x v="0"/>
    <s v="Un Nuevo Contrato Social y Ambiental para la Bogotá del Siglo XXI"/>
    <n v="57"/>
    <x v="0"/>
    <x v="0"/>
    <s v="133011605570000001697"/>
    <n v="1"/>
    <n v="1018463623"/>
    <s v="FABIO ALEXANDER ALZATE FRANCO "/>
    <s v="Persona Natural"/>
    <m/>
    <m/>
    <m/>
    <n v="43000000"/>
    <m/>
    <n v="1"/>
    <n v="4586667"/>
    <n v="47586667"/>
    <n v="41423333"/>
    <x v="13"/>
    <d v="2021-02-12T00:00:00"/>
    <d v="2022-01-13T00:00:00"/>
    <n v="300"/>
    <n v="1"/>
    <n v="32"/>
    <m/>
    <m/>
    <m/>
    <m/>
    <m/>
    <m/>
    <s v="X"/>
    <m/>
    <n v="0.87048191460856039"/>
  </r>
  <r>
    <n v="1"/>
    <n v="96"/>
    <x v="0"/>
    <s v="FDLRUU-CD-096-2021"/>
    <s v="https://community.secop.gov.co/Public/Tendering/OpportunityDetail/Index?noticeUID=CO1.NTC.1760539&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
    <x v="0"/>
    <s v="Un Nuevo Contrato Social y Ambiental para la Bogotá del Siglo XXI"/>
    <n v="57"/>
    <x v="0"/>
    <x v="0"/>
    <s v="133011605570000001697"/>
    <n v="1"/>
    <n v="19234849"/>
    <s v="FABIO ALBERTO RINCON RUIZ"/>
    <s v="Persona Natural"/>
    <m/>
    <m/>
    <m/>
    <n v="26000000"/>
    <m/>
    <n v="1"/>
    <n v="2513333"/>
    <n v="28513333"/>
    <n v="24786667"/>
    <x v="8"/>
    <d v="2021-02-15T00:00:00"/>
    <d v="2022-01-13T00:00:00"/>
    <n v="300"/>
    <n v="1"/>
    <n v="29"/>
    <m/>
    <m/>
    <m/>
    <m/>
    <m/>
    <m/>
    <s v="X"/>
    <m/>
    <n v="0.86930093370704853"/>
  </r>
  <r>
    <n v="1"/>
    <n v="157"/>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13643216"/>
    <s v="EVELYN ESTEFANY MOSQUERA DAVILA "/>
    <s v="Persona Natural"/>
    <m/>
    <m/>
    <m/>
    <n v="19800000"/>
    <m/>
    <n v="1"/>
    <n v="3153333"/>
    <n v="22953333"/>
    <n v="19800000"/>
    <x v="12"/>
    <d v="2021-03-01T00:00:00"/>
    <d v="2022-01-13T00:00:00"/>
    <n v="270"/>
    <n v="1"/>
    <n v="43"/>
    <m/>
    <m/>
    <m/>
    <m/>
    <m/>
    <m/>
    <s v="X"/>
    <m/>
    <n v="0.86261982083386324"/>
  </r>
  <r>
    <n v="1"/>
    <n v="247"/>
    <x v="0"/>
    <s v="FDLRUU-CD-247-2021 "/>
    <s v="https://community.secop.gov.co/Public/Tendering/OpportunityDetail/Index?noticeUID=CO1.NTC.2116651&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
    <x v="0"/>
    <s v="Un Nuevo Contrato Social y Ambiental para la Bogotá del Siglo XXI"/>
    <n v="57"/>
    <x v="0"/>
    <x v="0"/>
    <s v="133011605570000001697"/>
    <n v="1"/>
    <n v="84451166"/>
    <s v="ERNESTO FRANCISCO FORERO FERNANDEZ DE_x000a_CASTRO,"/>
    <s v="Persona Natural"/>
    <m/>
    <m/>
    <m/>
    <n v="24000000"/>
    <m/>
    <m/>
    <m/>
    <n v="24000000"/>
    <n v="18600000"/>
    <x v="47"/>
    <d v="2021-07-28T00:00:00"/>
    <d v="2021-11-27T00:00:00"/>
    <n v="120"/>
    <m/>
    <m/>
    <m/>
    <m/>
    <m/>
    <m/>
    <m/>
    <m/>
    <s v="X"/>
    <m/>
    <n v="0.77500000000000002"/>
  </r>
  <r>
    <n v="1"/>
    <n v="128"/>
    <x v="0"/>
    <s v="FDLRUU-CD-128-2021"/>
    <s v="https://community.secop.gov.co/Public/Tendering/OpportunityDetail/Index?noticeUID=CO1.NTC.1783518&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URIBE URIBE"/>
    <x v="0"/>
    <s v="Un Nuevo Contrato Social y Ambiental para la Bogotá del Siglo XXI"/>
    <n v="1"/>
    <x v="2"/>
    <x v="2"/>
    <s v="133011601010000001636"/>
    <n v="1"/>
    <n v="52363835"/>
    <s v="ERIKA YOLIMA GELVEZ  RUIZ "/>
    <s v="Persona Natural"/>
    <m/>
    <m/>
    <m/>
    <n v="41600000"/>
    <m/>
    <n v="1"/>
    <n v="11960000"/>
    <n v="53560000"/>
    <n v="48013333"/>
    <x v="41"/>
    <d v="2021-02-24T00:00:00"/>
    <d v="2021-12-31T00:00:00"/>
    <n v="240"/>
    <n v="1"/>
    <n v="69"/>
    <m/>
    <m/>
    <m/>
    <m/>
    <m/>
    <m/>
    <s v="X"/>
    <m/>
    <n v="0.8964401232262883"/>
  </r>
  <r>
    <n v="1"/>
    <n v="218"/>
    <x v="0"/>
    <s v="FDLRUU-CD-218-2021"/>
    <s v="https://community.secop.gov.co/Public/Tendering/OpportunityDetail/Index?noticeUID=CO1.NTC.1971462&amp;isFromPublicArea=True&amp;isModal=False_x000a_"/>
    <x v="0"/>
    <x v="0"/>
    <s v="Prestación de servicios profesionales y de apoyo a la gestión, o para la ejecución de trabajos artísticos que sólo puedan encomendarse a determinadas personas naturales;"/>
    <s v="APOYAR JURÍDICAMENTE LA EJECUCIÓN DE LAS ACCIONES REQUERIDAS PARA EL TRÁMITE E IMPULSO PROCESAL DE LAS ACTUACIONES CONTRAVENCIONALES Y/O QUERELLAS QUE CURSEN EN LAS INSPECCIONES DE POLICÍA DE LA LOCALIDAD DE RAFAEL URIBE URIBE"/>
    <x v="0"/>
    <s v="Un Nuevo Contrato Social y Ambiental para la Bogotá del Siglo XXI"/>
    <n v="57"/>
    <x v="0"/>
    <x v="0"/>
    <s v="133011605570000001698"/>
    <n v="1"/>
    <n v="52249114"/>
    <s v="ERIKA MERCEDES GOMEZ RIVERA"/>
    <s v="Persona Natural"/>
    <m/>
    <m/>
    <m/>
    <n v="31200000"/>
    <m/>
    <n v="1"/>
    <n v="7626666"/>
    <n v="38826666"/>
    <n v="31200000"/>
    <x v="101"/>
    <d v="2021-05-24T00:00:00"/>
    <d v="2022-01-13T00:00:00"/>
    <n v="180"/>
    <n v="1"/>
    <n v="44"/>
    <m/>
    <m/>
    <m/>
    <m/>
    <m/>
    <m/>
    <s v="X"/>
    <m/>
    <n v="0.80357144236901512"/>
  </r>
  <r>
    <n v="1"/>
    <n v="181"/>
    <x v="0"/>
    <s v="FDLRUU-CD-181-2021"/>
    <s v="https://community.secop.gov.co/Public/Tendering/OpportunityDetail/Index?noticeUID=CO1.NTC.1816502&amp;isFromPublicArea=True&amp;isModal=False_x000a_"/>
    <x v="0"/>
    <x v="0"/>
    <s v="Prestación de servicios profesionales y de apoyo a la gestión, o para la ejecución de trabajos artísticos que sólo puedan encomendarse a determinadas personas naturales;"/>
    <s v="PRESTAR SUS SERVICIOS PROFESIONALES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
    <x v="0"/>
    <s v="Un Nuevo Contrato Social y Ambiental para la Bogotá del Siglo XXI"/>
    <n v="57"/>
    <x v="0"/>
    <x v="0"/>
    <s v="133011605570000001697"/>
    <n v="1"/>
    <n v="1026276229"/>
    <s v="ERIKA LIZETH ROJAS RONDON "/>
    <s v="Persona Natural"/>
    <m/>
    <m/>
    <m/>
    <n v="43000000"/>
    <m/>
    <m/>
    <m/>
    <n v="43000000"/>
    <n v="37123333"/>
    <x v="64"/>
    <d v="2021-03-12T00:00:00"/>
    <d v="2022-01-11T00:00:00"/>
    <n v="300"/>
    <m/>
    <m/>
    <m/>
    <m/>
    <m/>
    <m/>
    <m/>
    <m/>
    <s v="X"/>
    <m/>
    <n v="0.86333332558139531"/>
  </r>
  <r>
    <n v="1"/>
    <n v="317"/>
    <x v="0"/>
    <s v="FDLRUU-MC-312-2021"/>
    <s v="https://community.secop.gov.co/Public/Tendering/OpportunityDetail/Index?noticeUID=CO1.NTC.2415037&amp;isFromPublicArea=True&amp;isModal=False_x000a_"/>
    <x v="4"/>
    <x v="1"/>
    <s v="No aplica"/>
    <s v="CONTRATAR EL SUMINISTRO DE PUBLICIDAD IMPRESA Y ELEMENTOS P.O.P. PARA EL FORTALECIMIENTO DE LA IMAGEN INSTITUCIONAL DE LA ALCALDÍA LOCAL DE RA-FAEL URIBE URIBE&quot;_x000a__x000a_"/>
    <x v="1"/>
    <s v="Un Nuevo Contrato Social y Ambiental para la Bogotá del Siglo XXI"/>
    <s v="No aplica"/>
    <x v="5"/>
    <x v="5"/>
    <s v="131020202030310-131020202030701"/>
    <n v="13"/>
    <n v="900605957"/>
    <s v="EN ALIANZAS SAS"/>
    <s v="Persona Jurídica"/>
    <m/>
    <m/>
    <m/>
    <n v="40000000"/>
    <m/>
    <m/>
    <m/>
    <n v="40000000"/>
    <n v="0"/>
    <x v="102"/>
    <d v="2021-12-27T00:00:00"/>
    <d v="2022-08-26T00:00:00"/>
    <n v="240"/>
    <m/>
    <m/>
    <m/>
    <m/>
    <m/>
    <m/>
    <m/>
    <s v="X"/>
    <m/>
    <m/>
    <n v="0"/>
  </r>
  <r>
    <n v="1"/>
    <n v="202"/>
    <x v="0"/>
    <s v="FDLRUU-CD-202-2021"/>
    <s v="https://community.secop.gov.co/Public/Tendering/OpportunityDetail/Index?noticeUID=CO1.NTC.1859804&amp;isFromPublicArea=True&amp;isModal=False_x000a_"/>
    <x v="2"/>
    <x v="0"/>
    <s v="Contratos interadministrativos"/>
    <s v="INSTALACIÓN, CONFIGURACIÓN Y PUESTA EN FUNCIONAMIENTO DEL SERVICIO DE CONECTIVIDAD WIFI E INTERNET PARA LA ALCALDÍA LOCAL DE RAFAEL URIBE URIBE"/>
    <x v="1"/>
    <s v="Un Nuevo Contrato Social y Ambiental para la Bogotá del Siglo XXI"/>
    <s v="No aplica"/>
    <x v="5"/>
    <x v="5"/>
    <s v="131020202030404"/>
    <n v="1"/>
    <n v="899999115"/>
    <s v="EMPRESA DE TELECOMUNICACIONES DE BOGOTA   ETB SA ESP"/>
    <s v="Persona Jurídica"/>
    <m/>
    <m/>
    <m/>
    <n v="27538873"/>
    <m/>
    <m/>
    <m/>
    <n v="27538873"/>
    <n v="16522502"/>
    <x v="98"/>
    <d v="2021-03-24T00:00:00"/>
    <d v="2022-03-23T00:00:00"/>
    <n v="360"/>
    <m/>
    <m/>
    <m/>
    <m/>
    <m/>
    <m/>
    <m/>
    <s v="X"/>
    <m/>
    <m/>
    <n v="0.59997015854642999"/>
  </r>
  <r>
    <n v="1"/>
    <n v="319"/>
    <x v="0"/>
    <s v="FDLRUU-SAMC-308-2021"/>
    <s v="https://community.secop.gov.co/Public/Tendering/OpportunityDetail/Index?noticeUID=CO1.NTC.2426928&amp;isFromPublicArea=True&amp;isModal=False_x000a_"/>
    <x v="10"/>
    <x v="2"/>
    <s v="No aplica"/>
    <s v="CONTRATAR A PRECIOS UNITARIOS FIJOS, LAS OBRAS REFERENTES AL MANTENIMIENTO Y REPARACIONES LOCATIVAS DE LOS SALONES COMUNALES BOSQUE DE LOS MOLINOS, PRINCIPE DE BOCHICA, VILLA GLADYS, DIANA TURBAY SECTOR EL VALLE Y CLARET, DESTINADO AL USO DOTACIONAL EQUIPAMENTO COLECTIVO CULTURAL DE ESCALA VECINAL, UBICADO EN LA LOCALIDAD DE RAFAEL URIBE URIBE"/>
    <x v="0"/>
    <s v="Un Nuevo Contrato Social y Ambiental para la Bogotá del Siglo XXI"/>
    <n v="55"/>
    <x v="8"/>
    <x v="0"/>
    <s v="133011605550000001689"/>
    <n v="15"/>
    <n v="900419400"/>
    <s v="EMM INGENIERIA SAS"/>
    <s v="Persona Jurídica"/>
    <m/>
    <m/>
    <m/>
    <n v="241594593"/>
    <m/>
    <m/>
    <m/>
    <n v="241594593"/>
    <n v="0"/>
    <x v="103"/>
    <s v="CELEBRADO SIN INICIAR"/>
    <s v="CELEBRADO SIN INICIAR"/>
    <n v="120"/>
    <m/>
    <m/>
    <m/>
    <m/>
    <m/>
    <m/>
    <s v="X"/>
    <m/>
    <m/>
    <m/>
    <n v="0"/>
  </r>
  <r>
    <n v="1"/>
    <n v="303"/>
    <x v="0"/>
    <s v="FDLRUU-CD-303-2021"/>
    <s v="https://community.secop.gov.co/Public/Tendering/OpportunityDetail/Index?noticeUID=CO1.NTC.2323532&amp;isFromPublicArea=True&amp;isModal=False_x000a_"/>
    <x v="0"/>
    <x v="0"/>
    <s v="Prestación de servicios profesionales y de apoyo a la gestión, o para la ejecución de trabajos artísticos que sólo puedan encomendarse a determinadas personas naturales;"/>
    <s v="PRESTAR LOS SERVICIOS TECNICOS PARA DESARROLLAR ACTIVIDADES TENDIENTES A GARANTIZAR LA SALUD Y LA ATENCIÓN DE LAS EMERGENCIAS Y DESASTRES QUE SE PRESENTEN EN LA LOCALIDAD RAFAEL URIBE URIBE"/>
    <x v="0"/>
    <s v="Un Nuevo Contrato Social y Ambiental para la Bogotá del Siglo XXI"/>
    <n v="30"/>
    <x v="3"/>
    <x v="3"/>
    <s v="133011602300000001665"/>
    <n v="1"/>
    <n v="52731133"/>
    <s v="EMILY KARINA PARRA CASTAÑEDA"/>
    <s v="Persona Natural"/>
    <m/>
    <m/>
    <m/>
    <n v="12150000"/>
    <m/>
    <m/>
    <m/>
    <n v="12150000"/>
    <n v="0"/>
    <x v="104"/>
    <d v="2021-11-08T00:00:00"/>
    <d v="2022-03-22T00:00:00"/>
    <n v="135"/>
    <m/>
    <m/>
    <m/>
    <m/>
    <m/>
    <m/>
    <m/>
    <s v="X"/>
    <m/>
    <m/>
    <n v="0"/>
  </r>
  <r>
    <n v="1"/>
    <n v="178"/>
    <x v="0"/>
    <s v="FDLRUU-CD-178-2021"/>
    <s v="https://community.secop.gov.co/Public/Tendering/OpportunityDetail/Index?noticeUID=CO1.NTC.1809643&amp;isFromPublicArea=True&amp;isModal=False_x000a_"/>
    <x v="0"/>
    <x v="0"/>
    <s v="Prestación de servicios profesionales y de apoyo a la gestión, o para la ejecución de trabajos artísticos que sólo puedan encomendarse a determinadas personas naturales;"/>
    <s v="PRESTAR LOS SERVICIOS TÉCNICOS PARA APOYAR A LA ALCALDIA LOCAL DE RAFAEL URIBE URIBE EN LA REALIZACION   DE PIEZAS DIGITALES, DE ANIMACION,   PUBLICITARIAS Y DE IMAGEN INSTITUCIONAL DE GRAN FORMATO"/>
    <x v="0"/>
    <s v="Un Nuevo Contrato Social y Ambiental para la Bogotá del Siglo XXI"/>
    <n v="57"/>
    <x v="0"/>
    <x v="0"/>
    <s v="133011605570000001697"/>
    <n v="1"/>
    <n v="1073509741"/>
    <s v="ELVER ANDRES CHITIVA JIMENEZ"/>
    <s v="Persona Natural"/>
    <m/>
    <m/>
    <m/>
    <n v="39000000"/>
    <m/>
    <m/>
    <m/>
    <n v="39000000"/>
    <n v="34840000"/>
    <x v="43"/>
    <d v="2021-03-03T00:00:00"/>
    <d v="2022-01-02T00:00:00"/>
    <n v="300"/>
    <m/>
    <m/>
    <m/>
    <m/>
    <m/>
    <m/>
    <m/>
    <m/>
    <s v="X"/>
    <m/>
    <n v="0.89333333333333331"/>
  </r>
  <r>
    <n v="1"/>
    <n v="136"/>
    <x v="0"/>
    <s v="FDLRUU-CD-136-2021"/>
    <s v="https://community.secop.gov.co/Public/Tendering/OpportunityDetail/Index?noticeUID=CO1.NTC.1788680&amp;isFromPublicArea=True&amp;isModal=False_x000a_"/>
    <x v="0"/>
    <x v="0"/>
    <s v="Prestación de servicios profesionales y de apoyo a la gestión, o para la ejecución de trabajos artísticos que sólo puedan encomendarse a determinadas personas naturales;"/>
    <s v="“PRESTAR LOS SERVICIOS PROFESIONALES EN LAS RESPUESTAS A LAS EMERGENCIAS QUE SE PRESENTEN EN LA LOCALIDAD, ASÍ COMO A LAS ACTUACIONES ADMINISTRATIVAS QUE SE ESTÉN ADELANTANDO CONFORME A LA NORMATIVIDAD APLICABLE EN EL MARCO DEL CONSEJO LOCAL DE GESTIÓN DEL RIESGO Y CAMBIO CLIMATICO”"/>
    <x v="0"/>
    <s v="Un Nuevo Contrato Social y Ambiental para la Bogotá del Siglo XXI"/>
    <n v="57"/>
    <x v="0"/>
    <x v="0"/>
    <s v="133011605570000001698"/>
    <n v="1"/>
    <n v="71624800"/>
    <s v="ELKIN DE JESUS GUTIERREZ HENAO"/>
    <s v="Persona Natural"/>
    <m/>
    <m/>
    <m/>
    <n v="52000000"/>
    <m/>
    <m/>
    <m/>
    <n v="52000000"/>
    <n v="46800000"/>
    <x v="62"/>
    <d v="2021-03-01T00:00:00"/>
    <d v="2021-12-31T00:00:00"/>
    <n v="300"/>
    <m/>
    <m/>
    <m/>
    <m/>
    <m/>
    <m/>
    <m/>
    <m/>
    <s v="X"/>
    <m/>
    <n v="0.9"/>
  </r>
  <r>
    <n v="1"/>
    <n v="170"/>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80911828"/>
    <s v="ELISEO ROMERO"/>
    <s v="Persona Natural"/>
    <m/>
    <m/>
    <m/>
    <n v="19800000"/>
    <m/>
    <n v="1"/>
    <n v="3080000"/>
    <n v="22880000"/>
    <n v="19726667"/>
    <x v="12"/>
    <d v="2021-03-02T00:00:00"/>
    <d v="2022-01-13T00:00:00"/>
    <n v="270"/>
    <n v="1"/>
    <n v="42"/>
    <m/>
    <m/>
    <m/>
    <m/>
    <m/>
    <m/>
    <s v="X"/>
    <m/>
    <n v="0.86217950174825175"/>
  </r>
  <r>
    <n v="1"/>
    <n v="17"/>
    <x v="0"/>
    <s v="FDLRUU-CD-017-2021"/>
    <s v="https://community.secop.gov.co/Public/Tendering/OpportunityDetail/Index?noticeUID=CO1.NTC.1715490&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DE LA ALCALDÍA LOCAL DE RAFAEL URIBE URIBE EN ACTIVIDADES DE ORDEN ADMINISTRATIVO Y DE GESTION QUE SE LE SOLICITEN"/>
    <x v="0"/>
    <s v="Un Nuevo Contrato Social y Ambiental para la Bogotá del Siglo XXI"/>
    <n v="57"/>
    <x v="0"/>
    <x v="0"/>
    <s v="133011605570000001697"/>
    <n v="1"/>
    <n v="1031164535"/>
    <s v="EDUARD HUMBERTO QUINTANA ARELLANO"/>
    <s v="Persona Natural"/>
    <m/>
    <m/>
    <m/>
    <n v="43000000"/>
    <n v="-31390000"/>
    <m/>
    <m/>
    <n v="11610000"/>
    <n v="11610000"/>
    <x v="3"/>
    <d v="2021-02-02T00:00:00"/>
    <d v="2021-04-21T00:00:00"/>
    <n v="300"/>
    <m/>
    <m/>
    <m/>
    <m/>
    <m/>
    <m/>
    <m/>
    <m/>
    <m/>
    <s v="X"/>
    <n v="1"/>
  </r>
  <r>
    <n v="1"/>
    <n v="230"/>
    <x v="0"/>
    <s v="FDLRUU-CD-230-2021 "/>
    <s v="https://community.secop.gov.co/Public/Tendering/OpportunityDetail/Index?noticeUID=CO1.NTC.2029861&amp;isFromPublicArea=True&amp;isModal=False_x000a_"/>
    <x v="0"/>
    <x v="0"/>
    <s v="Prestación de servicios profesionales y de apoyo a la gestión, o para la ejecución de trabajos artísticos que sólo puedan encomendarse a determinadas personas naturales;"/>
    <s v="PRESTAR LOS SERVICIO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1013603721"/>
    <s v="EDUARD FABIAN RUCINQUE RODRIGUEZ"/>
    <s v="Persona Natural"/>
    <m/>
    <m/>
    <m/>
    <n v="15600000"/>
    <m/>
    <m/>
    <m/>
    <n v="15600000"/>
    <n v="13520000"/>
    <x v="105"/>
    <d v="2021-06-25T00:00:00"/>
    <d v="2021-12-24T00:00:00"/>
    <n v="180"/>
    <m/>
    <m/>
    <m/>
    <m/>
    <m/>
    <m/>
    <m/>
    <m/>
    <s v="X"/>
    <m/>
    <n v="0.8666666666666667"/>
  </r>
  <r>
    <n v="1"/>
    <n v="42"/>
    <x v="0"/>
    <s v="FDLRUU-CD-042-2021"/>
    <s v="https://community.secop.gov.co/Public/Tendering/OpportunityDetail/Index?noticeUID=CO1.NTC.1730421&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EL SEGUIMIENTO Y APOYO A LA SUPERVISION DE LOS PROYECTOS DE INFRAESTRUCTURA SOBRE LAS METAS ESTABLECIDAS EN EL PLAN DE DESARROLLO LOCAL"/>
    <x v="0"/>
    <s v="Un Nuevo Contrato Social y Ambiental para la Bogotá del Siglo XXI"/>
    <n v="57"/>
    <x v="0"/>
    <x v="0"/>
    <s v="133011605570000001697"/>
    <n v="1"/>
    <n v="79725057"/>
    <s v="EDSON ROSAS ALFONSO"/>
    <s v="Persona Natural"/>
    <m/>
    <m/>
    <m/>
    <n v="67000000"/>
    <m/>
    <n v="1"/>
    <n v="7593333"/>
    <n v="74593333"/>
    <n v="65213333"/>
    <x v="63"/>
    <d v="2021-02-09T00:00:00"/>
    <d v="2022-01-13T00:00:00"/>
    <n v="300"/>
    <n v="1"/>
    <n v="35"/>
    <m/>
    <m/>
    <m/>
    <m/>
    <m/>
    <m/>
    <s v="X"/>
    <m/>
    <n v="0.87425149644405886"/>
  </r>
  <r>
    <n v="1"/>
    <n v="114"/>
    <x v="0"/>
    <s v="FDLRUU-CD-114-2021"/>
    <s v="https://community.secop.gov.co/Public/Tendering/OpportunityDetail/Index?noticeUID=CO1.NTC.1775324&amp;isFromPublicArea=True&amp;isModal=False"/>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1022942908"/>
    <s v="EDISON YESIR RODRIGUEZ ROMERO"/>
    <s v="Persona Natural"/>
    <m/>
    <m/>
    <m/>
    <n v="41600000"/>
    <m/>
    <n v="1"/>
    <n v="12306667"/>
    <n v="53906667"/>
    <n v="48360000"/>
    <x v="84"/>
    <d v="2021-02-22T00:00:00"/>
    <d v="2021-12-31T00:00:00"/>
    <n v="240"/>
    <n v="1"/>
    <n v="71"/>
    <m/>
    <m/>
    <m/>
    <m/>
    <m/>
    <m/>
    <s v="X"/>
    <m/>
    <n v="0.8971061037774789"/>
  </r>
  <r>
    <n v="1"/>
    <n v="179"/>
    <x v="0"/>
    <s v="FDLRUU-CD-179-2021"/>
    <s v="https://community.secop.gov.co/Public/Tendering/OpportunityDetail/Index?noticeUID=CO1.NTC.1812077&amp;isFromPublicArea=True&amp;isModal=False_x000a_"/>
    <x v="0"/>
    <x v="0"/>
    <s v="Prestación de servicios profesionales y de apoyo a la gestión, o para la ejecución de trabajos artísticos que sólo puedan encomendarse a determinadas personas naturales;"/>
    <s v="PRESTAR LOS SERVICIOS PROFESIONALES EN EL AREA DE GESTION DE DESARROLLO LOCAL EN EL APOYO A LA SUPERVISION DE LOS CONTRATOS Y/O CONVENIOS QUE LE SEAN DESIGNADOS EN SU IMPLEMENTACION Y SEGUIMIENTO EN LA LOCALIDAD DE RAFAEL URIBE URIBE"/>
    <x v="0"/>
    <s v="Un Nuevo Contrato Social y Ambiental para la Bogotá del Siglo XXI"/>
    <n v="57"/>
    <x v="0"/>
    <x v="0"/>
    <s v="133011605570000001697"/>
    <n v="1"/>
    <n v="80372860"/>
    <s v="EDISON ANGULO ARIAS "/>
    <s v="Persona Natural"/>
    <m/>
    <m/>
    <m/>
    <n v="60000000"/>
    <m/>
    <m/>
    <m/>
    <n v="60000000"/>
    <n v="53400000"/>
    <x v="106"/>
    <d v="2021-03-04T00:00:00"/>
    <d v="2022-01-03T00:00:00"/>
    <n v="300"/>
    <m/>
    <m/>
    <m/>
    <m/>
    <m/>
    <m/>
    <m/>
    <m/>
    <s v="X"/>
    <m/>
    <n v="0.89"/>
  </r>
  <r>
    <n v="1"/>
    <n v="98"/>
    <x v="0"/>
    <s v="FDLRUU-CD-098-2021"/>
    <s v="https://community.secop.gov.co/Public/Tendering/OpportunityDetail/Index?noticeUID=CO1.NTC.1758955&amp;isFromPublicArea=True&amp;isModal=False_x000a_"/>
    <x v="0"/>
    <x v="0"/>
    <s v="Prestación de servicios profesionales y de apoyo a la gestión, o para la ejecución de trabajos artísticos que sólo puedan encomendarse a determinadas personas naturales;"/>
    <s v="PRESTAR LOS SERVICIOS PROFESIONALES PARA ACOMPAÑAR LOS PROCESOS DE FORMULACION, EVALUACIÓN Y SEGUIMIENTO DE LOS PROYECTOS DE INFRAESTRUCTURA, MALLA VIAL, SALONES COMUNALES, MITIGACION ESPACIO PÚBLICO Y PARQUES DE LA LOCALIDAD DE RAFAEL URIBE URIBE"/>
    <x v="0"/>
    <s v="Un Nuevo Contrato Social y Ambiental para la Bogotá del Siglo XXI"/>
    <n v="57"/>
    <x v="0"/>
    <x v="0"/>
    <s v="133011605570000001697"/>
    <n v="1"/>
    <n v="79468757"/>
    <s v="EDGAR IVAN SEPULVEDA PARRA"/>
    <s v="Persona Natural"/>
    <m/>
    <m/>
    <m/>
    <n v="57000000"/>
    <m/>
    <n v="1"/>
    <n v="5510000"/>
    <n v="62510000"/>
    <n v="54340000"/>
    <x v="8"/>
    <d v="2021-02-15T00:00:00"/>
    <d v="2022-01-13T00:00:00"/>
    <n v="300"/>
    <n v="1"/>
    <n v="29"/>
    <m/>
    <m/>
    <m/>
    <m/>
    <m/>
    <m/>
    <s v="X"/>
    <m/>
    <n v="0.8693009118541033"/>
  </r>
  <r>
    <n v="1"/>
    <n v="174"/>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15483940"/>
    <s v="EDGAR ANDRES RAMIREZ RUIZ"/>
    <s v="Persona Natural"/>
    <m/>
    <m/>
    <m/>
    <n v="19800000"/>
    <m/>
    <n v="1"/>
    <n v="3006667"/>
    <n v="22806667"/>
    <n v="19653333"/>
    <x v="43"/>
    <d v="2021-03-03T00:00:00"/>
    <d v="2022-01-13T00:00:00"/>
    <n v="270"/>
    <n v="1"/>
    <n v="41"/>
    <m/>
    <m/>
    <m/>
    <m/>
    <m/>
    <m/>
    <s v="X"/>
    <m/>
    <n v="0.86173630719473393"/>
  </r>
  <r>
    <n v="1"/>
    <n v="67439"/>
    <x v="0"/>
    <s v="OC-67439"/>
    <s v="https://www.colombiacompra.gov.co/tienda-virtual-del-estado-colombiano/ordenes-compra/67439_x000a_"/>
    <x v="4"/>
    <x v="2"/>
    <s v="Acuerdo marco de precios "/>
    <s v="CONTRATAR LA ADQUISICIÓN DE CARPETAS DE ARCHIVO Y PAPEL PARA LA ALCALDIA LOCAL DE RAFAEL URIBE URIBE”"/>
    <x v="1"/>
    <s v="Un Nuevo Contrato Social y Ambiental para la Bogotá del Siglo XXI"/>
    <s v="No aplica"/>
    <x v="5"/>
    <x v="5"/>
    <s v="1310202010202"/>
    <n v="1"/>
    <n v="860028580"/>
    <s v="DISPAPELES S.A.S"/>
    <s v="Persona Jurídica"/>
    <m/>
    <m/>
    <m/>
    <n v="14776406"/>
    <m/>
    <n v="1"/>
    <n v="5222470"/>
    <n v="19998876"/>
    <n v="18439929"/>
    <x v="107"/>
    <d v="2021-04-19T00:00:00"/>
    <d v="2021-06-19T00:00:00"/>
    <n v="30"/>
    <n v="1"/>
    <n v="30"/>
    <m/>
    <m/>
    <m/>
    <m/>
    <m/>
    <m/>
    <s v="X"/>
    <m/>
    <n v="0.92204826911272408"/>
  </r>
  <r>
    <n v="1"/>
    <n v="72"/>
    <x v="0"/>
    <s v="FDLRUU-CD-072-2021"/>
    <s v="https://community.secop.gov.co/Public/Tendering/OpportunityDetail/Index?noticeUID=CO1.NTC.1758144&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DE AUXILIAR ADMINISTRATIVO A LA JUNTA ADMINISTRADORA LOCAL DE LA ALCALDÍA LOCAL DE RAFAEL URIBE URIBE"/>
    <x v="0"/>
    <s v="Un Nuevo Contrato Social y Ambiental para la Bogotá del Siglo XXI"/>
    <n v="57"/>
    <x v="0"/>
    <x v="0"/>
    <s v="133011605570000001697"/>
    <n v="1"/>
    <n v="52126179"/>
    <s v="DILIA YINET MEDINA ROJAS "/>
    <s v="Persona Natural"/>
    <m/>
    <m/>
    <m/>
    <n v="26000000"/>
    <m/>
    <n v="1"/>
    <n v="2513333"/>
    <n v="28513333"/>
    <n v="24786667"/>
    <x v="8"/>
    <d v="2021-02-15T00:00:00"/>
    <d v="2022-01-13T00:00:00"/>
    <n v="300"/>
    <n v="1"/>
    <n v="29"/>
    <m/>
    <m/>
    <m/>
    <m/>
    <m/>
    <m/>
    <s v="X"/>
    <m/>
    <n v="0.86930093370704853"/>
  </r>
  <r>
    <n v="1"/>
    <n v="254"/>
    <x v="0"/>
    <s v="FLDRUU-CD-254-2021"/>
    <s v="https://community.secop.gov.co/Public/Tendering/OpportunityDetail/Index?noticeUID=CO1.NTC.2164900&amp;isFromPublicArea=True&amp;isModal=False_x000a_"/>
    <x v="0"/>
    <x v="0"/>
    <s v="Prestación de servicios profesionales y de apoyo a la gestión, o para la ejecución de trabajos artísticos que sólo puedan encomendarse a determinadas personas naturales;"/>
    <s v="PRESTAR SERVICIOS DE APOYO A LA GESTIÓN LOCAL EN LOS TEMAS DE MITIGACIÓN DEL RIESGO EN CAMPO, EN EL MARCO DEL PLAN DE DESARROLLO LOCAL DE LA LOCALIDAD DE RAFAEL URIBE URIBE"/>
    <x v="0"/>
    <s v="Un Nuevo Contrato Social y Ambiental para la Bogotá del Siglo XXI"/>
    <n v="30"/>
    <x v="3"/>
    <x v="3"/>
    <s v="133011602300000001665"/>
    <n v="1"/>
    <n v="1023921942"/>
    <s v="DIEGO ANDRES MORALES CASTIBLANCO"/>
    <s v="Persona Natural"/>
    <m/>
    <m/>
    <m/>
    <n v="8100000"/>
    <m/>
    <m/>
    <m/>
    <n v="8100000"/>
    <n v="6180000"/>
    <x v="55"/>
    <d v="2021-08-18T00:00:00"/>
    <d v="2022-01-02T00:00:00"/>
    <n v="135"/>
    <m/>
    <m/>
    <m/>
    <m/>
    <m/>
    <m/>
    <m/>
    <m/>
    <s v="X"/>
    <m/>
    <n v="0.76296296296296295"/>
  </r>
  <r>
    <n v="1"/>
    <n v="165"/>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79287603"/>
    <s v="DIEGO ANDRES LOPEZ MORENO"/>
    <s v="Persona Natural"/>
    <m/>
    <m/>
    <m/>
    <n v="19800000"/>
    <m/>
    <n v="1"/>
    <n v="3153333"/>
    <n v="22953333"/>
    <n v="19800000"/>
    <x v="12"/>
    <d v="2021-03-01T00:00:00"/>
    <d v="2022-01-13T00:00:00"/>
    <n v="270"/>
    <n v="1"/>
    <n v="43"/>
    <m/>
    <m/>
    <m/>
    <m/>
    <m/>
    <m/>
    <s v="X"/>
    <m/>
    <n v="0.86261982083386324"/>
  </r>
  <r>
    <n v="1"/>
    <n v="132"/>
    <x v="0"/>
    <s v="FDLRUU-CD-132-2021"/>
    <s v="https://community.secop.gov.co/Public/Tendering/OpportunityDetail/Index?noticeUID=CO1.NTC.1787834&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x v="0"/>
    <s v="Un Nuevo Contrato Social y Ambiental para la Bogotá del Siglo XXI"/>
    <n v="1"/>
    <x v="2"/>
    <x v="2"/>
    <s v="133011601010000001636"/>
    <n v="1"/>
    <n v="1031134255"/>
    <s v="DIEGO ALEXANDER GUERRERO RODRIGUEZ"/>
    <s v="Persona Natural"/>
    <m/>
    <m/>
    <m/>
    <n v="41600000"/>
    <m/>
    <m/>
    <m/>
    <n v="41600000"/>
    <n v="41600000"/>
    <x v="108"/>
    <d v="2021-02-25T00:00:00"/>
    <d v="2021-10-24T00:00:00"/>
    <n v="240"/>
    <m/>
    <m/>
    <m/>
    <m/>
    <m/>
    <m/>
    <m/>
    <m/>
    <s v="X"/>
    <m/>
    <n v="1"/>
  </r>
  <r>
    <n v="1"/>
    <n v="133"/>
    <x v="0"/>
    <s v="FDLRUU-CO-133-2021"/>
    <s v="https://community.secop.gov.co/Public/Tendering/OpportunityDetail/Index?noticeUID=CO1.NTC.1791825&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HABITAT Y AMBIENTE"/>
    <x v="0"/>
    <s v="Un Nuevo Contrato Social y Ambiental para la Bogotá del Siglo XXI"/>
    <n v="57"/>
    <x v="0"/>
    <x v="0"/>
    <s v="133011605570000001697"/>
    <n v="1"/>
    <n v="1026279529"/>
    <s v="DIANA CAROLINA PINZON PEREZ"/>
    <s v="Persona Natural"/>
    <m/>
    <m/>
    <m/>
    <n v="52000000"/>
    <m/>
    <m/>
    <m/>
    <n v="52000000"/>
    <n v="46280000"/>
    <x v="62"/>
    <d v="2021-03-04T00:00:00"/>
    <d v="2022-01-03T00:00:00"/>
    <n v="300"/>
    <m/>
    <m/>
    <m/>
    <m/>
    <m/>
    <m/>
    <m/>
    <m/>
    <s v="X"/>
    <m/>
    <n v="0.89"/>
  </r>
  <r>
    <n v="1"/>
    <n v="171"/>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10183800"/>
    <s v="DELIO ELICEO URBINA TORRES "/>
    <s v="Persona Natural"/>
    <m/>
    <m/>
    <m/>
    <n v="19800000"/>
    <m/>
    <n v="1"/>
    <n v="3080000"/>
    <n v="22880000"/>
    <n v="19726667"/>
    <x v="12"/>
    <d v="2021-03-02T00:00:00"/>
    <d v="2022-01-13T00:00:00"/>
    <n v="270"/>
    <n v="1"/>
    <n v="42"/>
    <m/>
    <m/>
    <m/>
    <m/>
    <m/>
    <m/>
    <s v="X"/>
    <m/>
    <n v="0.86217950174825175"/>
  </r>
  <r>
    <n v="1"/>
    <n v="189"/>
    <x v="0"/>
    <s v="FDLRUU-CD-189-2021"/>
    <s v="https://community.secop.gov.co/Public/Tendering/OpportunityDetail/Index?noticeUID=CO1.NTC.1845967&amp;isFromPublicArea=True&amp;isModal=False_x000a_"/>
    <x v="0"/>
    <x v="0"/>
    <s v="Prestación de servicios profesionales y de apoyo a la gestión, o para la ejecución de trabajos artísticos que sólo puedan encomendarse a determinadas personas naturales;"/>
    <s v="APOYAR JURIDICAMENTE LOS PROCESOS DE REUBICACIÓN Y DE RECUPERACIÓN DE ESPACIO PÚBLICO, CONTROL DE ESTABLECIMIENTOS DE COMERCIO, ASÍ COMO EN LOS DEMÁS PROCESOS ADMINISTRATIVOS A CARGO DEL ÁREA GESTIÓN POLICIVA DE LA ALCALDÍA LOCAL DE RAFAEL URIBE URIBE"/>
    <x v="0"/>
    <s v="Un Nuevo Contrato Social y Ambiental para la Bogotá del Siglo XXI"/>
    <n v="57"/>
    <x v="0"/>
    <x v="0"/>
    <s v="133011605570000001698"/>
    <n v="1"/>
    <n v="52072284"/>
    <s v="DELIA MARLEN PINTO BERNAL"/>
    <s v="Persona Natural"/>
    <m/>
    <m/>
    <m/>
    <n v="52000000"/>
    <m/>
    <m/>
    <m/>
    <n v="52000000"/>
    <n v="41946667"/>
    <x v="57"/>
    <d v="2021-03-29T00:00:00"/>
    <d v="2022-01-28T00:00:00"/>
    <n v="300"/>
    <m/>
    <m/>
    <m/>
    <m/>
    <m/>
    <m/>
    <m/>
    <m/>
    <s v="X"/>
    <m/>
    <n v="0.80666667307692308"/>
  </r>
  <r>
    <n v="1"/>
    <n v="197"/>
    <x v="0"/>
    <s v="FDLRUU-CD-197-2021"/>
    <s v="https://community.secop.gov.co/Public/Tendering/OpportunityDetail/Index?noticeUID=CO1.NTC.1848488&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EN EL PROCESO DE TOMA FÍSICA, VERIFICACIÓN, CLASIFICACIÓN Y _x000a_ACTUALIZACIÓN DE LA INFORMACIÓN DE BIENES MUEBLES E INMUEBLES DE PROPIEDAD Y/O A CARGO DEL FONDO DE DESARROLLO LOCAL DE RAFAEL URIBE URIBE Y DEPURACIÓN _x000a_DE LOS CONTRATOS DE COMODATO EN EL AREA DE GESTIÓN PARA EL DESARROLLO LOCAL – ALMACEN DE CONFORMIDAD CON LAS DISPOSICIONES LEGALES VIGENTES"/>
    <x v="0"/>
    <s v="Un Nuevo Contrato Social y Ambiental para la Bogotá del Siglo XXI"/>
    <n v="57"/>
    <x v="0"/>
    <x v="0"/>
    <s v="133011605570000001697"/>
    <n v="1"/>
    <n v="80833968"/>
    <s v="DAVID RICARDO ALARCÓN LÓPEZ"/>
    <s v="Persona Natural"/>
    <m/>
    <m/>
    <m/>
    <n v="26000000"/>
    <m/>
    <m/>
    <m/>
    <n v="26000000"/>
    <n v="21493333"/>
    <x v="83"/>
    <d v="2021-03-23T00:00:00"/>
    <d v="2022-01-22T00:00:00"/>
    <n v="300"/>
    <m/>
    <m/>
    <m/>
    <m/>
    <m/>
    <m/>
    <m/>
    <m/>
    <s v="X"/>
    <m/>
    <n v="0.8266666538461539"/>
  </r>
  <r>
    <n v="1"/>
    <n v="272"/>
    <x v="0"/>
    <s v="FDLRUU-CD-272-2021"/>
    <s v="https://community.secop.gov.co/Public/Tendering/OpportunityDetail/Index?noticeUID=CO1.NTC.2172964&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00346902"/>
    <s v="DAVID GUSTAVO ALVAREZ LOPEZ"/>
    <s v="Persona Natural"/>
    <m/>
    <m/>
    <m/>
    <n v="8100000"/>
    <m/>
    <m/>
    <m/>
    <n v="8100000"/>
    <n v="5760000"/>
    <x v="37"/>
    <d v="2021-08-25T00:00:00"/>
    <d v="2022-01-09T00:00:00"/>
    <n v="135"/>
    <m/>
    <m/>
    <m/>
    <m/>
    <m/>
    <m/>
    <m/>
    <m/>
    <s v="X"/>
    <m/>
    <n v="0.71111111111111114"/>
  </r>
  <r>
    <n v="1"/>
    <n v="280"/>
    <x v="0"/>
    <s v="FDLRUU-CD-280-2021"/>
    <s v="https://community.secop.gov.co/Public/Tendering/ContractNoticePhases/View?PPI=CO1.PPI.14848698&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ENTRE LA ALCALDÍA LOCAL DE RAFAEL URIBE URIBE Y SUS HABITANTES PARA VINCULARLOS A LOS PROGRAMAS DEL IDRD &quot;ESCUELA DE LA BICICLETA&quot; Y &quot;AL TRABAJO EN BICI&quot; QUE MOTIVEN EL USO ADECUADO DE LOS MEDIOS DE TRANSPORTE NO MOTORIZADOS, POR MEDIO DE LA PROMOCIÓN DE LA NORMATIVIDAD PARA SU APROPIACIÓN Y APLICACIÓN EN EL MARCO DEL PROYECTO DE INVERSIÓN 1681"/>
    <x v="0"/>
    <s v="Un Nuevo Contrato Social y Ambiental para la Bogotá del Siglo XXI"/>
    <n v="45"/>
    <x v="20"/>
    <x v="1"/>
    <s v="133011603450000001681"/>
    <n v="1"/>
    <n v="1012394592"/>
    <s v="DAVID CASTAÑO CHIGUASUQUE"/>
    <s v="Persona Natural"/>
    <m/>
    <m/>
    <m/>
    <n v="20000000"/>
    <m/>
    <m/>
    <m/>
    <n v="20000000"/>
    <n v="14666667"/>
    <x v="109"/>
    <d v="2021-09-03T00:00:00"/>
    <d v="2022-01-02T00:00:00"/>
    <n v="120"/>
    <m/>
    <m/>
    <m/>
    <m/>
    <m/>
    <m/>
    <m/>
    <m/>
    <s v="X"/>
    <m/>
    <n v="0.73333334999999999"/>
  </r>
  <r>
    <n v="1"/>
    <n v="120"/>
    <x v="0"/>
    <s v="FDLRUU-CD-120-2021"/>
    <s v="https://community.secop.gov.co/Public/Tendering/OpportunityDetail/Index?noticeUID=CO1.NTC.1779717&amp;isFromPublicArea=True&amp;isModal=False_x000a_"/>
    <x v="0"/>
    <x v="0"/>
    <s v="Prestación de servicios profesionales y de apoyo a la gestión, o para la ejecución de trabajos artísticos que sólo puedan encomendarse a determinadas personas naturales;"/>
    <s v="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x v="0"/>
    <s v="Un Nuevo Contrato Social y Ambiental para la Bogotá del Siglo XXI"/>
    <n v="1"/>
    <x v="2"/>
    <x v="2"/>
    <s v="133011601010000001636"/>
    <n v="1"/>
    <n v="1022435829"/>
    <s v="DANIELA USTARIS ORTEGA "/>
    <s v="Persona Natural"/>
    <m/>
    <m/>
    <m/>
    <n v="26400000"/>
    <m/>
    <n v="1"/>
    <n v="9570000"/>
    <n v="35970000"/>
    <n v="31020000"/>
    <x v="2"/>
    <d v="2021-02-19T00:00:00"/>
    <d v="2022-01-13T00:00:00"/>
    <n v="240"/>
    <n v="1"/>
    <n v="87"/>
    <m/>
    <m/>
    <m/>
    <m/>
    <m/>
    <m/>
    <s v="X"/>
    <m/>
    <n v="0.86238532110091748"/>
  </r>
  <r>
    <n v="1"/>
    <n v="14"/>
    <x v="0"/>
    <s v="FDLRUU-CD-014-2021"/>
    <s v="https://community.secop.gov.co/Public/Tendering/OpportunityDetail/Index?noticeUID=CO1.NTC.1696919&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A GESTIÓN CONTRACTUAL DEL ÁREA GESTIÓN DEL DESARROLLO LOCAL DE LA ALCALDÍA LOCAL DE RAFAEL URIBE URIBE EN LOS DIFERENTES PROCESOS DE SELECCIÓN EN SUS ETAPAS PRECONTRACTUAL, CONTRACTUAL Y POSTCONTRACTUAL "/>
    <x v="0"/>
    <s v="Un Nuevo Contrato Social y Ambiental para la Bogotá del Siglo XXI"/>
    <n v="57"/>
    <x v="0"/>
    <x v="0"/>
    <s v="133011605570000001697"/>
    <n v="1"/>
    <n v="1020795504"/>
    <s v="DANIELA ALEJANDRA RUBIANO VIDAL"/>
    <s v="Persona Natural"/>
    <m/>
    <m/>
    <m/>
    <n v="67000000"/>
    <m/>
    <m/>
    <m/>
    <n v="67000000"/>
    <n v="67000000"/>
    <x v="82"/>
    <d v="2021-01-29T00:00:00"/>
    <d v="2021-11-28T00:00:00"/>
    <n v="300"/>
    <m/>
    <m/>
    <m/>
    <m/>
    <m/>
    <m/>
    <m/>
    <m/>
    <s v="X"/>
    <m/>
    <n v="1"/>
  </r>
  <r>
    <n v="1"/>
    <n v="134"/>
    <x v="0"/>
    <s v="FDLRUU-CD-134-2021"/>
    <s v="https://community.secop.gov.co/Public/Tendering/ContractNoticePhases/View?PPI=CO1.PPI.12152016&amp;isFromPublicArea=True&amp;isModal=False"/>
    <x v="0"/>
    <x v="0"/>
    <s v="Prestación de servicios profesionales y de apoyo a la gestión, o para la ejecución de trabajos artísticos que sólo puedan encomendarse a determinadas personas naturales;"/>
    <s v="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x v="0"/>
    <s v="Un Nuevo Contrato Social y Ambiental para la Bogotá del Siglo XXI"/>
    <n v="1"/>
    <x v="2"/>
    <x v="2"/>
    <s v="133011601010000001636"/>
    <n v="1"/>
    <n v="1013616944"/>
    <s v="DANIEL VELASCO MONSALVE "/>
    <s v="Persona Natural"/>
    <m/>
    <m/>
    <m/>
    <n v="26400000"/>
    <m/>
    <n v="1"/>
    <n v="7590000"/>
    <n v="33990000"/>
    <n v="30470000"/>
    <x v="108"/>
    <d v="2021-02-24T00:00:00"/>
    <d v="2021-12-31T00:00:00"/>
    <n v="240"/>
    <n v="1"/>
    <n v="69"/>
    <m/>
    <m/>
    <m/>
    <m/>
    <m/>
    <m/>
    <s v="X"/>
    <m/>
    <n v="0.8964401294498382"/>
  </r>
  <r>
    <n v="1"/>
    <n v="13"/>
    <x v="0"/>
    <s v="FDLRUU-CD-013-2021"/>
    <s v="https://community.secop.gov.co/Public/Tendering/ContractNoticePhases/View?PPI=CO1.PPI.11756778&amp;isFromPublicArea=True&amp;isModal=False"/>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NISTRATIVAS QUE CURSAN EN LA ALCALDÍA LOCAL"/>
    <x v="0"/>
    <s v="Un Nuevo Contrato Social y Ambiental para la Bogotá del Siglo XXI"/>
    <n v="57"/>
    <x v="0"/>
    <x v="0"/>
    <s v="133011605570000001698"/>
    <n v="1"/>
    <n v="1128470308"/>
    <s v="DANIEL SANTIAGO MONTES JIMENEZ"/>
    <s v="Persona Natural"/>
    <m/>
    <m/>
    <m/>
    <n v="31200000"/>
    <m/>
    <n v="1"/>
    <n v="15600000"/>
    <n v="46800000"/>
    <n v="41600000"/>
    <x v="82"/>
    <d v="2021-02-01T00:00:00"/>
    <d v="2021-10-31T00:00:00"/>
    <n v="180"/>
    <n v="1"/>
    <n v="90"/>
    <m/>
    <m/>
    <m/>
    <m/>
    <m/>
    <m/>
    <s v="X"/>
    <m/>
    <n v="0.88888888888888884"/>
  </r>
  <r>
    <n v="1"/>
    <n v="107"/>
    <x v="0"/>
    <s v="FDLRUU-CD-107-2021"/>
    <s v="https://community.secop.gov.co/Public/Tendering/OpportunityDetail/Index?noticeUID=CO1.NTC.1771161&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1031156309"/>
    <s v="DAILY JASBLEIDY ALBARRACIN BENITEZ"/>
    <s v="Persona Natural"/>
    <m/>
    <m/>
    <m/>
    <n v="41600000"/>
    <m/>
    <n v="1"/>
    <n v="12306667"/>
    <n v="53906667"/>
    <n v="48360000"/>
    <x v="84"/>
    <d v="2021-02-22T00:00:00"/>
    <d v="2021-12-31T00:00:00"/>
    <n v="240"/>
    <n v="1"/>
    <n v="71"/>
    <m/>
    <m/>
    <m/>
    <m/>
    <m/>
    <m/>
    <s v="X"/>
    <m/>
    <n v="0.8971061037774789"/>
  </r>
  <r>
    <n v="1"/>
    <n v="314"/>
    <x v="0"/>
    <s v="FDLRUU-MC-304-2021"/>
    <s v="https://community.secop.gov.co/Public/Tendering/OpportunityDetail/Index?noticeUID=CO1.NTC.2401011&amp;isFromPublicArea=True&amp;isModal=False_x000a_"/>
    <x v="1"/>
    <x v="1"/>
    <s v="No aplica"/>
    <s v="DESARROLLAR LAS ACTIVIDADES DE ADQUISICIÓN E INSTALACIÓN DE ELEMENTOS PARA EL AVANCE EN LA IMPLEMENTACIÓN DEL PLAN INSTITUCIONAL DE GESTIÓN AMBIENTALPIGA- EN LA ALCALDÍA LOCAL DE RAFAEL URIBE URIBE"/>
    <x v="0"/>
    <s v="Un Nuevo Contrato Social y Ambiental para la Bogotá del Siglo XXI"/>
    <n v="57"/>
    <x v="0"/>
    <x v="0"/>
    <s v="133011605570000001697"/>
    <n v="1"/>
    <n v="900856657"/>
    <s v="D&amp;M SOLUTIONS SAS-D&amp;MS SAS-"/>
    <s v="Persona Jurídica"/>
    <m/>
    <m/>
    <m/>
    <n v="24996022"/>
    <m/>
    <m/>
    <m/>
    <n v="24996022"/>
    <n v="0"/>
    <x v="110"/>
    <d v="2021-12-23T00:00:00"/>
    <d v="2022-02-22T00:00:00"/>
    <n v="60"/>
    <m/>
    <m/>
    <m/>
    <m/>
    <m/>
    <m/>
    <m/>
    <s v="X"/>
    <m/>
    <m/>
    <n v="0"/>
  </r>
  <r>
    <n v="1"/>
    <n v="328"/>
    <x v="0"/>
    <s v="FDLRUU-SAMC-318-2021"/>
    <s v="https://community.secop.gov.co/Public/Tendering/OpportunityDetail/Index?noticeUID=CO1.NTC.2463631&amp;isFromPublicArea=True&amp;isModal=False_x000a_"/>
    <x v="1"/>
    <x v="2"/>
    <s v="Selección abreviada por menor cuantía "/>
    <s v="REALIZAR ACCIONES PARA EL FORTALECIMIENTO DE LAS CAPACIDADES LOCALES PARA DAR RESPUESTA A EMERGENCIAS Y DESASTRES EN LA LOCALIDAD RAFAEL URIBE URIBE EN EL MARCO DEL PROYECTO DE INVERSIÓN 1665"/>
    <x v="0"/>
    <s v="Un Nuevo Contrato Social y Ambiental para la Bogotá del Siglo XXI"/>
    <n v="30"/>
    <x v="3"/>
    <x v="3"/>
    <s v="133011602300000001665"/>
    <n v="4"/>
    <n v="860070301"/>
    <s v="CRUZ ROJA BOGOTA SECCIONAL CUNDINAMARCA Y BOGOTA"/>
    <s v="Persona Jurídica"/>
    <m/>
    <m/>
    <m/>
    <n v="102490499"/>
    <m/>
    <m/>
    <m/>
    <n v="102490499"/>
    <n v="0"/>
    <x v="46"/>
    <s v="CELEBRADO SIN INICIAR"/>
    <s v="CELEBRADO SIN INICIAR"/>
    <n v="90"/>
    <m/>
    <m/>
    <m/>
    <m/>
    <m/>
    <m/>
    <s v="X"/>
    <m/>
    <m/>
    <m/>
    <n v="0"/>
  </r>
  <r>
    <n v="1"/>
    <n v="19"/>
    <x v="0"/>
    <s v="FDLRUU-CD-019-2021"/>
    <s v="https://community.secop.gov.co/Public/Tendering/OpportunityDetail/Index?noticeUID=CO1.NTC.1720556&amp;isFromPublicArea=True&amp;isModal=False_x000a_"/>
    <x v="0"/>
    <x v="0"/>
    <s v="Prestación de servicios profesionales y de apoyo a la gestión, o para la ejecución de trabajos artísticos que sólo puedan encomendarse a determinadas personas naturales;"/>
    <s v="PRESTACIÓN DE SERVICIOS PROFESIONALES PARA APOYAR LAS ETAPAS PRECONTRACTUAL, CONTRACTUAL Y POSTCONTRACTUAL DE LOS PROCESOS DE ADQUISICIÓN DE BIENES Y SERVICIOS QUE REALICE EL FONDO DE DESARROLLO LOCAL DE RAFAEL URIBE URIBE, DE ACUERDO CON LOS ESTUDIOS PREVIOS"/>
    <x v="0"/>
    <s v="Un Nuevo Contrato Social y Ambiental para la Bogotá del Siglo XXI"/>
    <n v="57"/>
    <x v="0"/>
    <x v="0"/>
    <s v="133011605570000001697"/>
    <n v="1"/>
    <n v="1022985336"/>
    <s v="CRISTHIAN STEVENS VERA ESCOBAR"/>
    <s v="Persona Natural"/>
    <m/>
    <m/>
    <m/>
    <n v="43000000"/>
    <m/>
    <m/>
    <m/>
    <n v="43000000"/>
    <n v="15766667"/>
    <x v="15"/>
    <d v="2021-02-01T00:00:00"/>
    <d v="2021-05-20T00:00:00"/>
    <n v="300"/>
    <m/>
    <m/>
    <m/>
    <m/>
    <m/>
    <m/>
    <m/>
    <m/>
    <m/>
    <s v="X"/>
    <n v="0.36666667441860468"/>
  </r>
  <r>
    <n v="1"/>
    <n v="224"/>
    <x v="0"/>
    <s v="FDLRUU-CD-224-2021"/>
    <s v="https://community.secop.gov.co/Public/Tendering/OpportunityDetail/Index?noticeUID=CO1.NTC.1988013&amp;isFromPublicArea=True&amp;isModal=False_x000a_"/>
    <x v="0"/>
    <x v="0"/>
    <s v="Prestación de servicios profesionales y de apoyo a la gestión, o para la ejecución de trabajos artísticos que sólo puedan encomendarse a determinadas personas naturales;"/>
    <s v="PRESTACIÓN DE SERVICIOS PROFESIONALES EN EL AREA DE GESTION DE DESARROLLO LOCAL PARA APOYAR LAS ETAPAS PRECONTRACTUAL, CONTRACTUAL Y POSTCONTRACTUAL CONFORME A LO ESTABLECIDO EN LA LEY PARA LOS PROCESOS DE ADQUISICIÓN DE BIENES Y SERVICIOS POR PARTE DEL FONDO DE DESARROLLO LOCAL DE RAFAEL URIBE URIBE"/>
    <x v="0"/>
    <s v="Un Nuevo Contrato Social y Ambiental para la Bogotá del Siglo XXI"/>
    <n v="57"/>
    <x v="0"/>
    <x v="0"/>
    <s v="133011605570000001697"/>
    <n v="1"/>
    <n v="1022985336"/>
    <s v="CRISTHIAN STEVENS VERA ESCOBAR"/>
    <s v="Persona Natural"/>
    <m/>
    <m/>
    <m/>
    <n v="54000000"/>
    <m/>
    <m/>
    <m/>
    <n v="54000000"/>
    <n v="37400000"/>
    <x v="91"/>
    <d v="2021-05-24T00:00:00"/>
    <d v="2022-02-23T00:00:00"/>
    <n v="270"/>
    <m/>
    <m/>
    <m/>
    <m/>
    <m/>
    <m/>
    <m/>
    <s v="X"/>
    <m/>
    <m/>
    <n v="0.69259259259259254"/>
  </r>
  <r>
    <n v="1"/>
    <n v="111"/>
    <x v="0"/>
    <s v="FDLRUU-CD-111-2021"/>
    <s v="https://community.secop.gov.co/Public/Tendering/OpportunityDetail/Index?noticeUID=CO1.NTC.1777218&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ÓN, PRESTACIÓN, SEGUIMIENTO Y CUMPLIMIENTO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RAFAEL URIBE URIBE”"/>
    <x v="0"/>
    <s v="Un Nuevo Contrato Social y Ambiental para la Bogotá del Siglo XXI"/>
    <n v="1"/>
    <x v="2"/>
    <x v="2"/>
    <s v="133011601010000001636"/>
    <n v="1"/>
    <n v="1013620667"/>
    <s v="CRISTHIAN DAVID GUTIERREZ MEDINA"/>
    <s v="Persona Natural"/>
    <m/>
    <m/>
    <m/>
    <n v="41600000"/>
    <m/>
    <n v="1"/>
    <n v="12306667"/>
    <n v="53906667"/>
    <n v="48360000"/>
    <x v="66"/>
    <d v="2021-02-22T00:00:00"/>
    <d v="2021-12-31T00:00:00"/>
    <n v="240"/>
    <m/>
    <n v="71"/>
    <m/>
    <m/>
    <m/>
    <m/>
    <m/>
    <m/>
    <s v="X"/>
    <m/>
    <n v="0.8971061037774789"/>
  </r>
  <r>
    <n v="1"/>
    <n v="141"/>
    <x v="0"/>
    <s v="FDLRUU-CD-141-2021"/>
    <s v="https://community.secop.gov.co/Public/Tendering/OpportunityDetail/Index?noticeUID=CO1.NTC.1792926&amp;isFromPublicArea=True&amp;isModal=False_x000a_"/>
    <x v="0"/>
    <x v="0"/>
    <s v="Prestación de servicios profesionales y de apoyo a la gestión, o para la ejecución de trabajos artísticos que sólo puedan encomendarse a determinadas personas naturales;"/>
    <s v="APOYAR LA GESTIÓN DOCUMENTAL DE LA ALCALDÍA LOCAL, ACOMPAÑANDO AL EQUIPO JURÍDICO DE DEPURACIÓN EN LAS LABORES OPERATIVAS QUE GENERA EL PROCESO DE IMPULSO DE LAS ACTUACIONES ADMINISTRATIVAS EXISTENTES EN LA ALCALDÍA LOCAL DE RAFAEL URIBE URIBE” "/>
    <x v="0"/>
    <s v="Un Nuevo Contrato Social y Ambiental para la Bogotá del Siglo XXI"/>
    <n v="57"/>
    <x v="0"/>
    <x v="0"/>
    <s v="133011605570000001698"/>
    <n v="1"/>
    <n v="1032436573"/>
    <s v="CRISTHIAN CAMILO GARAVITO MARTINEZ"/>
    <s v="Persona Natural"/>
    <m/>
    <m/>
    <m/>
    <n v="26000000"/>
    <m/>
    <m/>
    <m/>
    <n v="26000000"/>
    <n v="23400000"/>
    <x v="62"/>
    <d v="2021-03-01T00:00:00"/>
    <d v="2021-12-31T00:00:00"/>
    <n v="300"/>
    <m/>
    <m/>
    <m/>
    <m/>
    <m/>
    <m/>
    <m/>
    <m/>
    <s v="X"/>
    <m/>
    <n v="0.9"/>
  </r>
  <r>
    <n v="1"/>
    <n v="279"/>
    <x v="0"/>
    <s v="FDLRUU-SAMC-246-2021"/>
    <s v="https://community.secop.gov.co/Public/Tendering/OpportunityDetail/Index?noticeUID=CO1.NTC.2171886&amp;isFromPublicArea=True&amp;isModal=False_x000a_"/>
    <x v="1"/>
    <x v="2"/>
    <s v="Selección abreviada por menor cuantía "/>
    <s v="DESARROLLAR ACCIONES DESDE LOS DISPOSITIVOS DE BASE COMUNITARIA QUE INCLUYAN ESTRATEGIAS DIRIGIDAS A LA COMUNIDAD DE LA LOCALIDAD DE RAFAEL URIBE URIBE ESPECIALMENTE A LOS ADOLESCENTES Y JÓVENES QUE CONTRIBUYAN A LA DISMINUCIÓN DE LOS FACTORES DE RIESGO POR EL CONSUMO DE SPA EN EL MARCO DEL PROYECTO DE INVERSIÓN 1658"/>
    <x v="0"/>
    <s v="Un Nuevo Contrato Social y Ambiental para la Bogotá del Siglo XXI"/>
    <n v="6"/>
    <x v="10"/>
    <x v="2"/>
    <s v="133011601060000001658"/>
    <n v="9"/>
    <n v="900206910"/>
    <s v="CORPORACION PUNTOS CARDINALES "/>
    <s v="Persona Jurídica"/>
    <m/>
    <m/>
    <m/>
    <n v="259540355"/>
    <m/>
    <m/>
    <m/>
    <n v="259540355"/>
    <n v="38931053"/>
    <x v="21"/>
    <d v="2021-09-06T00:00:00"/>
    <d v="2022-03-05T00:00:00"/>
    <n v="180"/>
    <m/>
    <m/>
    <m/>
    <m/>
    <m/>
    <m/>
    <m/>
    <s v="X"/>
    <m/>
    <m/>
    <n v="0.14999999903675865"/>
  </r>
  <r>
    <n v="1"/>
    <n v="295"/>
    <x v="0"/>
    <s v="FDLRUU-SAMC-249-2021"/>
    <s v="https://community.secop.gov.co/Public/Tendering/OpportunityDetail/Index?noticeUID=CO1.NTC.2229030&amp;isFromPublicArea=True&amp;isModal=False"/>
    <x v="1"/>
    <x v="2"/>
    <s v="Selección abreviada por menor cuantía "/>
    <s v="DESARROLLAR ACCIONES Y ESTRATEGIAS ENCAMINADAS A LA PREVENCIÓN DEL EMBARAZO EN ADOLESCENTES DELA LOCALIDAD RAFAEL URIBE URIBE, NO CUBIERTAS POR EL PLAN DE BENEFICIOS DE SALUD, QUE DEN RESPUESTA A LASNECESIDADES TERRITORIALES Y QUE SEAN ACORDE CON LA NORMATIVIDAD LEGAL VIGENTE EN EL MARCO DEL PROYECTO DEINVERSIÓN 1659."/>
    <x v="0"/>
    <s v="Un Nuevo Contrato Social y Ambiental para la Bogotá del Siglo XXI"/>
    <n v="8"/>
    <x v="22"/>
    <x v="2"/>
    <s v="133011601080000001659"/>
    <n v="6"/>
    <n v="900175862"/>
    <s v="CORPORACIÓN ESTRATÉGICA EN GESTIÓN E INTEGRACIÓN COLOMBIA-EGESCO"/>
    <s v="Persona Jurídica"/>
    <m/>
    <m/>
    <m/>
    <n v="221560645"/>
    <m/>
    <m/>
    <m/>
    <n v="221560645"/>
    <n v="44312129"/>
    <x v="29"/>
    <d v="2021-10-11T00:00:00"/>
    <d v="2022-04-10T00:00:00"/>
    <n v="180"/>
    <m/>
    <m/>
    <m/>
    <m/>
    <m/>
    <m/>
    <m/>
    <s v="X"/>
    <m/>
    <m/>
    <n v="0.2"/>
  </r>
  <r>
    <n v="1"/>
    <n v="232"/>
    <x v="0"/>
    <s v="FDLRUU-CD-231-2021 "/>
    <s v="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
    <x v="2"/>
    <x v="0"/>
    <s v="Contratos interadministrativos"/>
    <s v="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
    <x v="1"/>
    <s v="Un Nuevo Contrato Social y Ambiental para la Bogotá del Siglo XXI"/>
    <s v="No aplica"/>
    <x v="5"/>
    <x v="5"/>
    <s v="N/A"/>
    <n v="1"/>
    <n v="899999061"/>
    <s v="CONVENIO INTERADMINISTRATIVO MARCO 331 CELEBRADO ENTRE LA SECRETARÍA DISTRITAL CULTURA, RECREACIÓN Y DEPORTE SCRD, LA FUNDACIÓN GILBERTO ÁLZATE AVENDAÑO FUGA, EL INSTITUTO DISTRITAL DE LAS ARTES IDARTES, LA ORQUESTA FILARMÓNICA DE BOGOTÁ OFB, EL INSTITUTO DISTRITAL DE PATRIMONIO CULTURAL IDPC Y CANAL CAPITAL"/>
    <s v="Persona Jurídica"/>
    <m/>
    <m/>
    <m/>
    <n v="0"/>
    <m/>
    <m/>
    <m/>
    <n v="0"/>
    <s v="-"/>
    <x v="60"/>
    <d v="2021-06-08T00:00:00"/>
    <d v="2022-06-30T00:00:00"/>
    <n v="384"/>
    <m/>
    <m/>
    <m/>
    <m/>
    <m/>
    <m/>
    <m/>
    <s v="X"/>
    <m/>
    <m/>
    <s v="-"/>
  </r>
  <r>
    <n v="1"/>
    <n v="321"/>
    <x v="1"/>
    <s v="COP-321-2019"/>
    <s v="https://community.secop.gov.co/Public/Tendering/OpportunityDetail/Index?noticeUID=CO1.NTC.975649&amp;isFromPublicArea=True&amp;isModal=False"/>
    <x v="10"/>
    <x v="6"/>
    <s v="No aplica"/>
    <s v="EJECUTAR LAS OBRAS Y ACTIVIDADES PARA LA CONSERVACIÓN DE LA MALLA VIAL Y ESPACIO PÚBLICO DE LA LOCALIDAD DE RAFAEL URIBE URIBE EN BOGOTÁ, D. C."/>
    <x v="0"/>
    <s v="Un Nuevo Contrato Social y Ambiental para la Bogotá del Siglo XXI"/>
    <n v="49"/>
    <x v="4"/>
    <x v="4"/>
    <s v="133011604490000001685"/>
    <n v="1"/>
    <n v="901351603"/>
    <s v="CONSORCIO RU 2020"/>
    <s v="Consorcio"/>
    <n v="900316090"/>
    <s v="INGEVOLCO SAS"/>
    <n v="0.5"/>
    <m/>
    <m/>
    <n v="2"/>
    <n v="2759113000"/>
    <n v="2759113000"/>
    <n v="151231128"/>
    <x v="86"/>
    <d v="2021-05-12T00:00:00"/>
    <d v="2022-02-11T00:00:00"/>
    <n v="660"/>
    <n v="5"/>
    <n v="660"/>
    <m/>
    <m/>
    <m/>
    <m/>
    <m/>
    <s v="X"/>
    <m/>
    <m/>
    <n v="5.4811502102306064E-2"/>
  </r>
  <r>
    <n v="0"/>
    <n v="321"/>
    <x v="1"/>
    <s v="COP-321-2019"/>
    <s v="https://community.secop.gov.co/Public/Tendering/OpportunityDetail/Index?noticeUID=CO1.NTC.975649&amp;isFromPublicArea=True&amp;isModal=False"/>
    <x v="10"/>
    <x v="6"/>
    <s v="No aplica"/>
    <s v="EJECUTAR LAS OBRAS Y ACTIVIDADES PARA LA CONSERVACIÓN DE LA MALLA VIAL Y ESPACIO PÚBLICO DE LA LOCALIDAD DE RAFAEL URIBE URIBE EN BOGOTÁ, D. C."/>
    <x v="0"/>
    <s v="Un Nuevo Contrato Social y Ambiental para la Bogotá del Siglo XXI"/>
    <n v="49"/>
    <x v="4"/>
    <x v="4"/>
    <s v="133011604490000001685"/>
    <n v="1"/>
    <n v="901351603"/>
    <s v="CONSORCIO RU 2020"/>
    <s v="Consorcio"/>
    <n v="900351236"/>
    <s v="ESTUDIOS E INGENIERIA SAS"/>
    <n v="0.5"/>
    <n v="0"/>
    <m/>
    <m/>
    <m/>
    <n v="0"/>
    <n v="0"/>
    <x v="86"/>
    <d v="2021-05-12T00:00:00"/>
    <d v="2022-02-11T00:00:00"/>
    <n v="660"/>
    <n v="5"/>
    <n v="660"/>
    <m/>
    <m/>
    <m/>
    <m/>
    <m/>
    <s v="X"/>
    <m/>
    <m/>
    <s v="-"/>
  </r>
  <r>
    <n v="1"/>
    <n v="322"/>
    <x v="0"/>
    <s v="FDLRUU-LP-293-2021 "/>
    <s v="https://community.secop.gov.co/Public/Tendering/OpportunityDetail/Index?noticeUID=CO1.NTC.2418002&amp;isFromPublicArea=True&amp;isModal=False_x000a_"/>
    <x v="10"/>
    <x v="6"/>
    <s v="No aplica"/>
    <s v="CONTRATAR POR EL SISTEMA DE PRECIOS UNITARIOS FIJOS SIN FÓRMULA DE REAJUSTE LA CONSTRUCCIÓN DE OBRAS CIVILES PARA LA MITIGACIÓN DE RIESGO EN LA LOCALIDAD DE RAFAEL URIBE URIBE."/>
    <x v="0"/>
    <s v="Un Nuevo Contrato Social y Ambiental para la Bogotá del Siglo XXI"/>
    <n v="30"/>
    <x v="3"/>
    <x v="3"/>
    <s v="133011602300000001665"/>
    <n v="4"/>
    <m/>
    <s v="CONSORCIO MITIGACION 2021"/>
    <s v="Consorcio"/>
    <n v="901212455"/>
    <s v="ARM CONSULTORIA Y CONSTRUCCIONES S.A.S"/>
    <n v="0.2"/>
    <n v="2092337151"/>
    <m/>
    <m/>
    <m/>
    <n v="2092337151"/>
    <n v="0"/>
    <x v="111"/>
    <s v="CELEBRADO SIN INICIAR"/>
    <s v="CELEBRADO SIN INICIAR"/>
    <n v="150"/>
    <m/>
    <m/>
    <m/>
    <m/>
    <m/>
    <m/>
    <s v="X"/>
    <m/>
    <m/>
    <m/>
    <n v="0"/>
  </r>
  <r>
    <n v="0"/>
    <n v="322"/>
    <x v="0"/>
    <s v="FDLRUU-LP-293-2021 "/>
    <s v="https://community.secop.gov.co/Public/Tendering/OpportunityDetail/Index?noticeUID=CO1.NTC.2418002&amp;isFromPublicArea=True&amp;isModal=False_x000a_"/>
    <x v="10"/>
    <x v="6"/>
    <s v="No aplica"/>
    <s v="CONTRATAR POR EL SISTEMA DE PRECIOS UNITARIOS FIJOS SIN FÓRMULA DE REAJUSTE LA CONSTRUCCIÓN DE OBRAS CIVILES PARA LA MITIGACIÓN DE RIESGO EN LA LOCALIDAD DE RAFAEL URIBE URIBE."/>
    <x v="0"/>
    <s v="Un Nuevo Contrato Social y Ambiental para la Bogotá del Siglo XXI"/>
    <n v="30"/>
    <x v="3"/>
    <x v="3"/>
    <s v="133011602300000001665"/>
    <n v="4"/>
    <m/>
    <s v="CONSORCIO MITIGACION 2021"/>
    <s v="Consorcio"/>
    <n v="900204854"/>
    <s v="OMICRON DEL LLANO S.A.S"/>
    <n v="0.8"/>
    <n v="0"/>
    <m/>
    <m/>
    <m/>
    <n v="0"/>
    <n v="0"/>
    <x v="111"/>
    <s v="CELEBRADO SIN INICIAR"/>
    <s v="CELEBRADO SIN INICIAR"/>
    <n v="150"/>
    <m/>
    <m/>
    <m/>
    <m/>
    <m/>
    <m/>
    <s v="X"/>
    <m/>
    <m/>
    <m/>
    <s v="-"/>
  </r>
  <r>
    <n v="1"/>
    <n v="329"/>
    <x v="0"/>
    <s v="FDLRUU-CMA-317-2021 "/>
    <s v="https://community.secop.gov.co/Public/Tendering/OpportunityDetail/Index?noticeUID=CO1.NTC.2446027&amp;isFromPublicArea=True&amp;isModal=False_x000a_"/>
    <x v="6"/>
    <x v="4"/>
    <s v="No aplica"/>
    <s v="REALIZAR LA INTERVENTORÍA TÉCNICA, ADMINISTRATIVA, LEGAL, FINANCIERA, SOCIAL, AMBIENTAL Y DE SEGURIDAD Y SALUD EN EL TRABAJO (SST), DEL CONTRATO DE OBRA PÚBLICA QUE TIENE POR OBJETO : CONTRATAR A PRECIOS UNITARIOS FIJOS, LAS OBRAS REFERENTES AL MANTENIMIENTO Y REPARACIONES LOCATIVAS DE LOS SALONES COMUNALES &quot;BOSQUE DE LOS MOLINOS, PRÍNCIPE DE BOCHICA, VILLA GLADYS, DIANA TURBAY SECTOR EL VALLE Y CLARET, DESTINADO AL USO DOTACIONAL - EQUIPAMENTO COLECTIVO CULTURAL DE ESCALA VECINAL, UBICADO"/>
    <x v="0"/>
    <s v="Un Nuevo Contrato Social y Ambiental para la Bogotá del Siglo XXI"/>
    <n v="55"/>
    <x v="8"/>
    <x v="0"/>
    <s v="133011605550000001689"/>
    <n v="3"/>
    <n v="901553323"/>
    <s v="CONSORCIO INTERVENTORES URIBE C&amp;R 2021"/>
    <s v="Consorcio"/>
    <n v="9000073566"/>
    <s v="CIVILNET INGENIERIA SAS"/>
    <n v="0.5"/>
    <n v="81969580"/>
    <m/>
    <m/>
    <m/>
    <n v="81969580"/>
    <n v="0"/>
    <x v="46"/>
    <s v="CELEBRADO SIN INICIAR"/>
    <s v="CELEBRADO SIN INICIAR"/>
    <n v="120"/>
    <m/>
    <m/>
    <m/>
    <m/>
    <m/>
    <m/>
    <s v="X"/>
    <m/>
    <m/>
    <m/>
    <n v="0"/>
  </r>
  <r>
    <n v="0"/>
    <n v="329"/>
    <x v="0"/>
    <s v="FDLRUU-CMA-317-2021 "/>
    <s v="https://community.secop.gov.co/Public/Tendering/OpportunityDetail/Index?noticeUID=CO1.NTC.2446027&amp;isFromPublicArea=True&amp;isModal=False_x000a_"/>
    <x v="6"/>
    <x v="4"/>
    <s v="No aplica"/>
    <s v="REALIZAR LA INTERVENTORÍA TÉCNICA, ADMINISTRATIVA, LEGAL, FINANCIERA, SOCIAL, AMBIENTAL Y DE SEGURIDAD Y SALUD EN EL TRABAJO (SST), DEL CONTRATO DE OBRA PÚBLICA QUE TIENE POR OBJETO : CONTRATAR A PRECIOS UNITARIOS FIJOS, LAS OBRAS REFERENTES AL MANTENIMIENTO Y REPARACIONES LOCATIVAS DE LOS SALONES COMUNALES &quot;BOSQUE DE LOS MOLINOS, PRÍNCIPE DE BOCHICA, VILLA GLADYS, DIANA TURBAY SECTOR EL VALLE Y CLARET, DESTINADO AL USO DOTACIONAL - EQUIPAMENTO COLECTIVO CULTURAL DE ESCALA VECINAL, UBICADO"/>
    <x v="0"/>
    <s v="Un Nuevo Contrato Social y Ambiental para la Bogotá del Siglo XXI"/>
    <n v="55"/>
    <x v="8"/>
    <x v="0"/>
    <s v="133011605550000001689"/>
    <n v="3"/>
    <n v="901553323"/>
    <s v="CONSORCIO INTERVENTORES URIBE C&amp;R 2021"/>
    <s v="Consorcio"/>
    <n v="9014891631"/>
    <s v="EMUNAH COLOMBIA SAS"/>
    <n v="0.5"/>
    <n v="0"/>
    <m/>
    <m/>
    <m/>
    <n v="0"/>
    <n v="0"/>
    <x v="46"/>
    <s v="CELEBRADO SIN INICIAR"/>
    <s v="CELEBRADO SIN INICIAR"/>
    <n v="120"/>
    <m/>
    <m/>
    <m/>
    <m/>
    <m/>
    <m/>
    <s v="X"/>
    <m/>
    <m/>
    <m/>
    <s v="-"/>
  </r>
  <r>
    <n v="1"/>
    <n v="331"/>
    <x v="0"/>
    <s v="FDLRUU-CMA-316-2021 "/>
    <s v="https://community.secop.gov.co/Public/Tendering/OpportunityDetail/Index?noticeUID=CO1.NTC.2443557&amp;isFromPublicArea=True&amp;isModal=False_x000a_"/>
    <x v="6"/>
    <x v="4"/>
    <s v="No aplica"/>
    <s v="REALIZAR LA INTERVENTORÍA TÉCNICA, ADMINISTRATIVA, LEGAL, FINANCIERA, SOCIAL, AMBIENTAL Y DE SEGURIDAD Y SALUD EN EL TRABAJO (SST), DEL CONTRATO DE OBRA PÚBLICA QUE TIENE POR OBJETO: CONTRATAR POR EL SISTEMA DE PRECIOS UNITARIOS FIJOS SIN FORMULA DE REAJUSTE LA CONSTRUCCIÓN DE OBRAS CIVILES PARA LA MITIGACIÓN DE RIESGO EN LA LOCALIDAD DE RAFAEL URIBE URIBE DERIVADO DEL PROCESO DE LA LICITACION PUBLICA No. FDLRUU-LP-293-2021."/>
    <x v="0"/>
    <s v="Un Nuevo Contrato Social y Ambiental para la Bogotá del Siglo XXI"/>
    <n v="30"/>
    <x v="3"/>
    <x v="3"/>
    <s v="133011602300000001665"/>
    <n v="2"/>
    <n v="901565507"/>
    <s v="CONSORCIO INTER MITIGACION 2022"/>
    <s v="Consorcio"/>
    <n v="900107376"/>
    <s v="INTERVENTORIA Y CONSTRUCCIONES CIVILES SAS"/>
    <n v="0.7"/>
    <n v="212977824"/>
    <m/>
    <m/>
    <m/>
    <n v="212977824"/>
    <n v="0"/>
    <x v="44"/>
    <s v="CELEBRADO SIN INICIAR"/>
    <s v="CELEBRADO SIN INICIAR"/>
    <n v="150"/>
    <m/>
    <m/>
    <m/>
    <m/>
    <m/>
    <m/>
    <s v="X"/>
    <m/>
    <m/>
    <m/>
    <n v="0"/>
  </r>
  <r>
    <n v="0"/>
    <n v="331"/>
    <x v="0"/>
    <s v="FDLRUU-CMA-316-2021 "/>
    <s v="https://community.secop.gov.co/Public/Tendering/OpportunityDetail/Index?noticeUID=CO1.NTC.2443557&amp;isFromPublicArea=True&amp;isModal=False_x000a_"/>
    <x v="6"/>
    <x v="4"/>
    <s v="No aplica"/>
    <s v="REALIZAR LA INTERVENTORÍA TÉCNICA, ADMINISTRATIVA, LEGAL, FINANCIERA, SOCIAL, AMBIENTAL Y DE SEGURIDAD Y SALUD EN EL TRABAJO (SST), DEL CONTRATO DE OBRA PÚBLICA QUE TIENE POR OBJETO: CONTRATAR POR EL SISTEMA DE PRECIOS UNITARIOS FIJOS SIN FORMULA DE REAJUSTE LA CONSTRUCCIÓN DE OBRAS CIVILES PARA LA MITIGACIÓN DE RIESGO EN LA LOCALIDAD DE RAFAEL URIBE URIBE DERIVADO DEL PROCESO DE LA LICITACION PUBLICA No. FDLRUU-LP-293-2021."/>
    <x v="0"/>
    <s v="Un Nuevo Contrato Social y Ambiental para la Bogotá del Siglo XXI"/>
    <n v="30"/>
    <x v="3"/>
    <x v="3"/>
    <s v="133011602300000001665"/>
    <n v="2"/>
    <n v="901565507"/>
    <s v="CONSORCIO INTER MITIGACION 2022"/>
    <s v="Consorcio"/>
    <n v="901154678"/>
    <s v="2L PROYECTOS SAS"/>
    <n v="0.3"/>
    <n v="0"/>
    <m/>
    <m/>
    <m/>
    <n v="0"/>
    <n v="0"/>
    <x v="44"/>
    <s v="CELEBRADO SIN INICIAR"/>
    <s v="CELEBRADO SIN INICIAR"/>
    <m/>
    <m/>
    <m/>
    <m/>
    <m/>
    <m/>
    <m/>
    <m/>
    <m/>
    <m/>
    <m/>
    <s v="-"/>
  </r>
  <r>
    <n v="1"/>
    <n v="273"/>
    <x v="2"/>
    <s v="FDLRUU-CMA-171-2020"/>
    <s v="https://community.secop.gov.co/Public/Tendering/OpportunityDetail/Index?noticeUID=CO1.NTC.1336646&amp;isFromPublicArea=True&amp;isModal=False_x000a_"/>
    <x v="6"/>
    <x v="4"/>
    <s v="No aplica"/>
    <s v="REALIZAR LA INTERVENTORÍA TÉCNICA, ADMINISTRATIVA, LEGAL, FINANCIERA, SOCIAL, AMBIENTAL Y DE SEGURIDAD Y SALUD EN EL TRABAJO (SST), DEL CONTRATO DE OBRA PÚBLICA QUE TIENE POR OBJETO: “OBRAS Y ACTIVIDADES PARA LA CONSTRUCCIÓN DE MALLA VIAL Y ESPACIO PÚBLICO DE LA LOCALIDAD DE RAFAEL URIBE URIBE EN BOGOTÁ, D.C.” DERIVADO DEL PROCESO DE LA LICITACIÓN PUBLICA NO. FDLRUU-LP-233-2019; EN EL MARCO DEL PROYECTO 1544 MALLA VIAL LOCAL Y ESPACIO PÚBLICO"/>
    <x v="0"/>
    <s v="Un Nuevo Contrato Social y Ambiental para la Bogotá del Siglo XXI"/>
    <n v="49"/>
    <x v="4"/>
    <x v="4"/>
    <s v="133011604490000001685"/>
    <n v="1"/>
    <n v="901405970"/>
    <s v="CONSORCIO G&amp;J"/>
    <s v="Consorcio"/>
    <n v="830515117"/>
    <s v="GNG INGENIERIA S.A.S "/>
    <n v="0.6"/>
    <m/>
    <m/>
    <n v="1"/>
    <n v="45134272"/>
    <n v="45134272"/>
    <n v="0"/>
    <x v="112"/>
    <d v="2021-07-28T00:00:00"/>
    <d v="2022-09-01T00:00:00"/>
    <n v="255"/>
    <n v="1"/>
    <n v="45"/>
    <m/>
    <m/>
    <m/>
    <m/>
    <m/>
    <s v="X"/>
    <m/>
    <m/>
    <n v="0"/>
  </r>
  <r>
    <n v="0"/>
    <n v="273"/>
    <x v="2"/>
    <s v="FDLRUU-CMA-171-2020"/>
    <s v="https://community.secop.gov.co/Public/Tendering/OpportunityDetail/Index?noticeUID=CO1.NTC.1336646&amp;isFromPublicArea=True&amp;isModal=False_x000a_"/>
    <x v="6"/>
    <x v="4"/>
    <s v="No aplica"/>
    <s v="REALIZAR LA INTERVENTORÍA TÉCNICA, ADMINISTRATIVA, LEGAL, FINANCIERA, SOCIAL, AMBIENTAL Y DE SEGURIDAD Y SALUD EN EL TRABAJO (SST), DEL CONTRATO DE OBRA PÚBLICA QUE TIENE POR OBJETO: “OBRAS Y ACTIVIDADES PARA LA CONSTRUCCIÓN DE MALLA VIAL Y ESPACIO PÚBLICO DE LA LOCALIDAD DE RAFAEL URIBE URIBE EN BOGOTÁ, D.C.” DERIVADO DEL PROCESO DE LA LICITACIÓN PUBLICA NO. FDLRUU-LP-233-2019; EN EL MARCO DEL PROYECTO 1544 MALLA VIAL LOCAL Y ESPACIO PÚBLICO"/>
    <x v="0"/>
    <s v="Un Nuevo Contrato Social y Ambiental para la Bogotá del Siglo XXI"/>
    <n v="49"/>
    <x v="4"/>
    <x v="4"/>
    <s v="133011604490000001685"/>
    <n v="1"/>
    <n v="901405970"/>
    <s v="CONSORCIO G&amp;J"/>
    <s v="Consorcio"/>
    <n v="900866325"/>
    <s v="JMELO INGENIERIA DE PROYECTOS S.AS"/>
    <n v="0.4"/>
    <n v="0"/>
    <m/>
    <m/>
    <m/>
    <n v="0"/>
    <n v="0"/>
    <x v="112"/>
    <d v="2021-07-28T00:00:00"/>
    <d v="2022-09-01T00:00:00"/>
    <n v="255"/>
    <n v="1"/>
    <n v="45"/>
    <m/>
    <m/>
    <m/>
    <m/>
    <m/>
    <s v="X"/>
    <m/>
    <m/>
    <s v="-"/>
  </r>
  <r>
    <n v="1"/>
    <n v="1"/>
    <x v="2"/>
    <s v="FDLRUU-SABM-001-2020"/>
    <s v="https://community.secop.gov.co/Public/Tendering/OpportunityDetail/Index?noticeUID=CO1.NTC.1085480&amp;isFromPublicArea=True&amp;isModal=False"/>
    <x v="1"/>
    <x v="5"/>
    <s v="Decreto 92 de 2017"/>
    <s v="CONTRATAR A PRESTACION DEL SERVICIO DE VIGILANCIA Y SEGURIDAD PRIVADA A TRAVES DE LA BOLSA MERCANTIL DE COLOMBIA S.A PARA LOS PREDIOS DE PROPIEDAD Y/ O TENENCIA DEL FONDO DE DESARROLLO LOCAL RAFAEL URIBE URIBE DE CONFORMIDAD CON LAS CONDICIONES TECNICAS QUE DESIGNE."/>
    <x v="1"/>
    <s v="Un Nuevo Contrato Social y Ambiental para la Bogotá del Siglo XXI"/>
    <s v="No aplica"/>
    <x v="5"/>
    <x v="5"/>
    <s v="131020202030501"/>
    <n v="1"/>
    <n v="805023598"/>
    <s v="COMISIONISTAS FINANCIEROS AGROPECUARIOS S.A -CONFINAGRO S.A "/>
    <s v="Persona Jurídica"/>
    <m/>
    <m/>
    <m/>
    <m/>
    <m/>
    <n v="1"/>
    <n v="119452974"/>
    <n v="119452974"/>
    <n v="109802298"/>
    <x v="113"/>
    <d v="2021-04-19T00:00:00"/>
    <d v="2021-06-24T00:00:00"/>
    <n v="499"/>
    <n v="1"/>
    <n v="169"/>
    <m/>
    <m/>
    <m/>
    <m/>
    <m/>
    <s v="X"/>
    <m/>
    <m/>
    <n v="0.91920941206537055"/>
  </r>
  <r>
    <n v="1"/>
    <n v="284"/>
    <x v="0"/>
    <s v="FDLRUU-SASI-253-2021"/>
    <s v="https://community.secop.gov.co/Public/Tendering/OpportunityDetail/Index?noticeUID=CO1.NTC.2168457&amp;isFromPublicArea=True&amp;isModal=False_x000a_"/>
    <x v="3"/>
    <x v="2"/>
    <s v="Subasta inversa "/>
    <s v="ADQUIRIR ELEMENTOS BÁSICOS PARA DOTAR JUNTAS DE ACCIÓN COMUNAL PARA EL MAYOR APROVECHAMIENTO DEL ESPACIO, EN EL MARCO DEL PROYECTO 1689"/>
    <x v="0"/>
    <s v="Un Nuevo Contrato Social y Ambiental para la Bogotá del Siglo XXI"/>
    <n v="55"/>
    <x v="8"/>
    <x v="0"/>
    <s v="133011605550000001689"/>
    <n v="9"/>
    <n v="800089897"/>
    <s v="COMERCIALIZADORA SERLE.COM"/>
    <s v="Persona Jurídica"/>
    <m/>
    <m/>
    <m/>
    <n v="119437360"/>
    <m/>
    <m/>
    <m/>
    <n v="119437360"/>
    <n v="119437360"/>
    <x v="114"/>
    <d v="2021-09-13T00:00:00"/>
    <d v="2021-12-12T00:00:00"/>
    <n v="90"/>
    <m/>
    <m/>
    <m/>
    <m/>
    <m/>
    <m/>
    <m/>
    <m/>
    <s v="X"/>
    <m/>
    <n v="1"/>
  </r>
  <r>
    <n v="1"/>
    <n v="263"/>
    <x v="0"/>
    <s v="FDLRUU-CD-263-2021"/>
    <s v="https://community.secop.gov.co/Public/Tendering/OpportunityDetail/Index?noticeUID=CO1.NTC.2165976&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39647356"/>
    <s v="CLELIA ESTRID PINEDA ORTIZ"/>
    <s v="Persona Natural"/>
    <m/>
    <m/>
    <m/>
    <n v="8100000"/>
    <m/>
    <m/>
    <m/>
    <n v="8100000"/>
    <n v="6060000"/>
    <x v="9"/>
    <d v="2021-08-20T00:00:00"/>
    <d v="2022-01-05T00:00:00"/>
    <n v="135"/>
    <m/>
    <m/>
    <m/>
    <m/>
    <m/>
    <m/>
    <m/>
    <m/>
    <s v="X"/>
    <m/>
    <n v="0.74814814814814812"/>
  </r>
  <r>
    <n v="1"/>
    <n v="258"/>
    <x v="0"/>
    <s v="FDLRUU-CD-258-2021"/>
    <s v="https://community.secop.gov.co/Public/Tendering/OpportunityDetail/Index?noticeUID=CO1.NTC.2165099&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59818924"/>
    <s v="CLAUDIA QUINTANA SANABRIA "/>
    <s v="Persona Natural"/>
    <m/>
    <m/>
    <m/>
    <n v="8100000"/>
    <m/>
    <m/>
    <m/>
    <n v="8100000"/>
    <n v="6060000"/>
    <x v="55"/>
    <d v="2021-08-20T00:00:00"/>
    <d v="2022-01-04T00:00:00"/>
    <n v="135"/>
    <m/>
    <m/>
    <m/>
    <m/>
    <m/>
    <m/>
    <m/>
    <m/>
    <s v="X"/>
    <m/>
    <n v="0.74814814814814812"/>
  </r>
  <r>
    <n v="1"/>
    <n v="53"/>
    <x v="0"/>
    <s v="FDLRUU-CD-053-2021"/>
    <s v="https://community.secop.gov.co/Public/Tendering/OpportunityDetail/Index?noticeUID=CO1.NTC.1743904&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EN LA ALCALDÍA LOCAL DE RAFAEL URIBE URIBE EN TODAS LAS GESTIONES JURÍDICAS Y ADMINISTRATIVAS EN MATERIA DE PROPIEDAD HORIZONTAL Y TRAMITES DE SOLICITUDES DE VENDEDORES INFORMALES”._x0009_ "/>
    <x v="0"/>
    <s v="Un Nuevo Contrato Social y Ambiental para la Bogotá del Siglo XXI"/>
    <n v="57"/>
    <x v="0"/>
    <x v="0"/>
    <s v="133011605570000001698"/>
    <n v="1"/>
    <n v="51922807"/>
    <s v="CLAUDIA MARERLING RODRIGUEZ MELO"/>
    <s v="Persona Natural"/>
    <m/>
    <m/>
    <m/>
    <n v="52000000"/>
    <m/>
    <n v="1"/>
    <n v="3466667"/>
    <n v="55466667"/>
    <n v="50440000"/>
    <x v="5"/>
    <d v="2021-02-10T00:00:00"/>
    <d v="2021-12-31T00:00:00"/>
    <n v="300"/>
    <n v="1"/>
    <n v="20"/>
    <m/>
    <m/>
    <m/>
    <m/>
    <m/>
    <m/>
    <s v="X"/>
    <m/>
    <n v="0.90937499453500603"/>
  </r>
  <r>
    <n v="1"/>
    <n v="210"/>
    <x v="0"/>
    <s v="FDLRUU-CD-210-2021"/>
    <s v="https://community.secop.gov.co/Public/Tendering/OpportunityDetail/Index?noticeUID=CO1.NTC.1890627&amp;isFromPublicArea=True&amp;isModal=False_x000a_"/>
    <x v="0"/>
    <x v="0"/>
    <s v="Prestación de servicios profesionales y de apoyo a la gestión, o para la ejecución de trabajos artísticos que sólo puedan encomendarse a determinadas personas naturales;"/>
    <s v="APOYAR AL (LA) ALCALDE (SA)LOCAL EN LA PROMOCIÓN, ARTICULACIÓN, ACOMPAÑAMIENTO Y SEGUIMIENTO PARA LA ATENCIÓN Y PROTECCIÓN DE LOS ANIMALES DOMÉSTICOS Y SILVESTRES DE LA LOCALIDAD"/>
    <x v="0"/>
    <s v="Un Nuevo Contrato Social y Ambiental para la Bogotá del Siglo XXI"/>
    <n v="57"/>
    <x v="0"/>
    <x v="0"/>
    <s v="133011605570000001697"/>
    <n v="1"/>
    <n v="1019066849"/>
    <s v="CLAUDIA FERNANDA RESTREPO BOTERO"/>
    <s v="Persona Natural"/>
    <m/>
    <m/>
    <m/>
    <n v="41566666"/>
    <m/>
    <m/>
    <m/>
    <n v="41566666"/>
    <n v="31533333"/>
    <x v="115"/>
    <d v="2021-04-21T00:00:00"/>
    <d v="2022-02-09T00:00:00"/>
    <n v="290"/>
    <m/>
    <m/>
    <m/>
    <m/>
    <m/>
    <m/>
    <m/>
    <s v="X"/>
    <m/>
    <m/>
    <n v="0.75862069380305841"/>
  </r>
  <r>
    <n v="1"/>
    <n v="193"/>
    <x v="0"/>
    <s v="FDLRUU-CD-193-2021"/>
    <s v="https://community.secop.gov.co/Public/Tendering/OpportunityDetail/Index?noticeUID=CO1.NTC.1838071&amp;isFromPublicArea=True&amp;isModal=False_x000a_"/>
    <x v="0"/>
    <x v="0"/>
    <s v="Prestación de servicios profesionales y de apoyo a la gestión, o para la ejecución de trabajos artísticos que sólo puedan encomendarse a determinadas personas naturales;"/>
    <s v="PRESTAR LOS SERVICIOS PROFESIONALES PARA APOYAR LA REVISIÓN Y/O ELABORACIÓN DE LOS DOCUMENTOS Y GESTIONES PROVENIENTES DE LAS DIFERENTES ÁREAS RELACIONADAS CON TEMAS ADMINISTRATIVOS CONTABLES Y FINANCIEROS DEL FONDO DE DESARROLLO LOCAL DE RAFAEL URIBE URIBE"/>
    <x v="0"/>
    <s v="Un Nuevo Contrato Social y Ambiental para la Bogotá del Siglo XXI"/>
    <n v="57"/>
    <x v="0"/>
    <x v="0"/>
    <s v="133011605570000001697"/>
    <n v="1"/>
    <n v="51913151"/>
    <s v="CLARA INÉS ROMERO REYES"/>
    <s v="Persona Natural"/>
    <m/>
    <m/>
    <m/>
    <n v="26400000"/>
    <m/>
    <n v="1"/>
    <n v="13200000"/>
    <n v="39600000"/>
    <n v="37400000"/>
    <x v="99"/>
    <d v="2021-03-16T00:00:00"/>
    <d v="2021-12-15T00:00:00"/>
    <n v="180"/>
    <n v="1"/>
    <n v="90"/>
    <m/>
    <m/>
    <m/>
    <m/>
    <m/>
    <m/>
    <s v="X"/>
    <m/>
    <n v="0.94444444444444442"/>
  </r>
  <r>
    <n v="1"/>
    <n v="97"/>
    <x v="0"/>
    <s v="FDLRUU-CD-097-2021"/>
    <s v="https://community.secop.gov.co/Public/Tendering/OpportunityDetail/Index?noticeUID=CO1.NTC.1761054&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FORMULACION, EJECUCIÓN Y SEGUIMIENTO DE LOS PROYECTOS DE INVERSIÓN DEL PLAN DE DESARROLLO LOCAL 2021 - 2024"/>
    <x v="0"/>
    <s v="Un Nuevo Contrato Social y Ambiental para la Bogotá del Siglo XXI"/>
    <n v="57"/>
    <x v="0"/>
    <x v="0"/>
    <s v="133011605570000001697"/>
    <n v="1"/>
    <n v="1020713661"/>
    <s v="CESAR MAURICIO RUIZ LONDOÑO"/>
    <s v="Persona Natural"/>
    <m/>
    <m/>
    <m/>
    <n v="52000000"/>
    <m/>
    <n v="1"/>
    <n v="2773333"/>
    <n v="54773333"/>
    <n v="49573333"/>
    <x v="8"/>
    <d v="2021-02-15T00:00:00"/>
    <d v="2021-12-31T00:00:00"/>
    <n v="300"/>
    <n v="1"/>
    <n v="16"/>
    <m/>
    <m/>
    <m/>
    <m/>
    <m/>
    <m/>
    <s v="X"/>
    <m/>
    <n v="0.90506329056148549"/>
  </r>
  <r>
    <n v="1"/>
    <n v="246"/>
    <x v="0"/>
    <s v="FDLRUU-CD-246-2021"/>
    <s v="https://community.secop.gov.co/Public/Tendering/OpportunityDetail/Index?noticeUID=CO1.NTC.2132050&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DE LA ALCALDÍA LOCAL DE RAFAEL URIBE URIBE EN LA EJECUCIÓN DE ACTIVIDADES DE ORDEN ADMINISTRATIVO, FINANCIERO Y DE APOYO A LA GESTIÓN QUE SEAN REQUERIDOS. "/>
    <x v="0"/>
    <s v="Un Nuevo Contrato Social y Ambiental para la Bogotá del Siglo XXI"/>
    <n v="57"/>
    <x v="0"/>
    <x v="0"/>
    <s v="133011605570000001697"/>
    <n v="1"/>
    <n v="1020826222"/>
    <s v="CESAR ANDRES ANDRADE OCAMPO"/>
    <s v="Persona Natural"/>
    <m/>
    <m/>
    <m/>
    <n v="17600000"/>
    <m/>
    <m/>
    <m/>
    <n v="17600000"/>
    <n v="13346667"/>
    <x v="67"/>
    <d v="2021-07-30T00:00:00"/>
    <d v="2021-10-31T00:00:00"/>
    <n v="120"/>
    <m/>
    <m/>
    <m/>
    <m/>
    <m/>
    <m/>
    <m/>
    <m/>
    <m/>
    <s v="X"/>
    <n v="0.75833335227272725"/>
  </r>
  <r>
    <n v="1"/>
    <n v="257"/>
    <x v="0"/>
    <s v="FDLRUU-CD-257-2021"/>
    <s v="https://community.secop.gov.co/Public/Tendering/OpportunityDetail/Index?noticeUID=CO1.NTC.2164860&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24492481"/>
    <s v="CAROLINA MENDOZA GUTIERREZ "/>
    <s v="Persona Natural"/>
    <m/>
    <m/>
    <m/>
    <n v="8100000"/>
    <m/>
    <m/>
    <m/>
    <n v="8100000"/>
    <n v="6240000"/>
    <x v="25"/>
    <d v="2021-08-17T00:00:00"/>
    <d v="2022-01-01T00:00:00"/>
    <n v="135"/>
    <m/>
    <m/>
    <m/>
    <m/>
    <m/>
    <m/>
    <m/>
    <m/>
    <s v="X"/>
    <m/>
    <n v="0.77037037037037037"/>
  </r>
  <r>
    <n v="1"/>
    <n v="54"/>
    <x v="0"/>
    <s v="FDLRUU-CD-054-2021"/>
    <s v="https://community.secop.gov.co/Public/Tendering/OpportunityDetail/Index?noticeUID=CO1.NTC.1743628&amp;isFromPublicArea=True&amp;isModal=False_x000a_"/>
    <x v="0"/>
    <x v="0"/>
    <s v="Prestación de servicios profesionales y de apoyo a la gestión, o para la ejecución de trabajos artísticos que sólo puedan encomendarse a determinadas personas naturales;"/>
    <s v="APOYAR TÉCNICAMENTE LOS PROCESOS ADMINISTRATIVOS, CONTABLES Y OPERATIVOS QUE SE REQUIERAN EN EL ALMACEN DE LA ALCALDIA LOCAL DE RAFAEL URIBE URIBE"/>
    <x v="0"/>
    <s v="Un Nuevo Contrato Social y Ambiental para la Bogotá del Siglo XXI"/>
    <n v="57"/>
    <x v="0"/>
    <x v="0"/>
    <s v="133011605570000001697"/>
    <n v="1"/>
    <n v="1030559488"/>
    <s v="CARLOS GIOVANNY CASTELLANOS GUZMAN "/>
    <s v="Persona Natural"/>
    <m/>
    <m/>
    <m/>
    <n v="33000000"/>
    <m/>
    <n v="1"/>
    <n v="3630000"/>
    <n v="36630000"/>
    <n v="32010000"/>
    <x v="5"/>
    <d v="2021-02-10T00:00:00"/>
    <d v="2022-01-12T00:00:00"/>
    <n v="300"/>
    <n v="1"/>
    <n v="33"/>
    <m/>
    <m/>
    <m/>
    <m/>
    <m/>
    <m/>
    <s v="X"/>
    <m/>
    <n v="0.87387387387387383"/>
  </r>
  <r>
    <n v="1"/>
    <n v="291"/>
    <x v="0"/>
    <s v="FDLRUU-CD-291-2021"/>
    <s v="https://community.secop.gov.co/Public/Tendering/OpportunityDetail/Index?noticeUID=CO1.NTC.2254099&amp;isFromPublicArea=True&amp;isModal=False_x000a_"/>
    <x v="0"/>
    <x v="0"/>
    <s v="Prestación de servicios profesionales y de apoyo a la gestión, o para la ejecución de trabajos artísticos que sólo puedan encomendarse a determinadas personas naturales;"/>
    <s v="PRESTAR SERVICIOS PROFESIONALES PARA REALIZACIÓN DE ACUERDOS QUE PROMUEVAN LA CONVIVENCIA ARMÓNICA ENTRE LA CIUDADANÍA Y LOS VENDEDORES INFOR MALES Y ESTACIONARIOS, ORIENTADOS A LA SOLUCIÓN DE LOS CONFLICTOS DERIVADOS DEL USO DEL ESPACIO PÚBLICO CONTEMPLADOS EN EL PROYECTO DE INVERSIÓN 1681 CULTURA CIUDADANA Y USO OPTIMO DEL ESPACIO PUBLICO EN RAFAEL URIBE URIBE."/>
    <x v="0"/>
    <s v="Un Nuevo Contrato Social y Ambiental para la Bogotá del Siglo XXI"/>
    <n v="45"/>
    <x v="20"/>
    <x v="1"/>
    <s v="133011603450000001681"/>
    <n v="1"/>
    <n v="1018418431"/>
    <s v="CARLOS EDUARDO LINARES CASTELLANOS "/>
    <s v="Persona Natural"/>
    <m/>
    <m/>
    <m/>
    <n v="20000000"/>
    <m/>
    <m/>
    <m/>
    <n v="20000000"/>
    <n v="11333333"/>
    <x v="27"/>
    <d v="2021-09-23T00:00:00"/>
    <d v="2022-01-22T00:00:00"/>
    <n v="120"/>
    <m/>
    <m/>
    <m/>
    <m/>
    <m/>
    <m/>
    <m/>
    <m/>
    <s v="X"/>
    <m/>
    <n v="0.56666665000000005"/>
  </r>
  <r>
    <n v="1"/>
    <n v="93"/>
    <x v="0"/>
    <s v="FDLRUU-CD-093-2021"/>
    <s v="https://community.secop.gov.co/Public/Tendering/OpportunityDetail/Index?noticeUID=CO1.NTC.1760604&amp;isFromPublicArea=True&amp;isModal=False_x000a_"/>
    <x v="0"/>
    <x v="0"/>
    <s v="Prestación de servicios profesionales y de apoyo a la gestión, o para la ejecución de trabajos artísticos que sólo puedan encomendarse a determinadas personas naturales;"/>
    <s v="PRESTAR SUS SERVICIOS PROFESIONALES EN EL ÁREA DE GESTIÓN DEL DESARROLLO LOCAL - PLANEACIÓN, REALIZANDO LAS ACTIVIDADES PROPIAS PARA LA FORMULACION, EJECUCIÓN Y SEGUIMIENTO DE LOS PROYECTOS DE INVERSIÓN DEL PLAN DE DESARROLLO LOCAL 2021 - 2024”"/>
    <x v="0"/>
    <s v="Un Nuevo Contrato Social y Ambiental para la Bogotá del Siglo XXI"/>
    <n v="57"/>
    <x v="0"/>
    <x v="0"/>
    <s v="133011605570000001697"/>
    <n v="1"/>
    <n v="79541010"/>
    <s v="CARLOS EDUARDO CASTRO ORTIZ"/>
    <s v="Persona Natural"/>
    <m/>
    <m/>
    <m/>
    <n v="52000000"/>
    <m/>
    <m/>
    <m/>
    <n v="52000000"/>
    <n v="48880000"/>
    <x v="0"/>
    <d v="2021-02-19T00:00:00"/>
    <d v="2021-12-18T00:00:00"/>
    <n v="300"/>
    <m/>
    <m/>
    <m/>
    <m/>
    <m/>
    <m/>
    <m/>
    <m/>
    <s v="X"/>
    <m/>
    <n v="0.94"/>
  </r>
  <r>
    <n v="1"/>
    <n v="177"/>
    <x v="0"/>
    <s v="FDLRUU-CD-177-2021"/>
    <s v="https://community.secop.gov.co/Public/Tendering/OpportunityDetail/Index?noticeUID=CO1.NTC.1810869&amp;isFromPublicArea=True&amp;isModal=False_x000a_"/>
    <x v="0"/>
    <x v="0"/>
    <s v="Prestación de servicios profesionales y de apoyo a la gestión, o para la ejecución de trabajos artísticos que sólo puedan encomendarse a determinadas personas naturales;"/>
    <s v="APOYAR ADMINISTRATIVA Y ASISTENCIALMENTE A LAS INSPECCIONES DE POLICÍA DE LA LOCALIDAD DE RAFAEL URIBE URIBE"/>
    <x v="0"/>
    <s v="Un Nuevo Contrato Social y Ambiental para la Bogotá del Siglo XXI"/>
    <n v="57"/>
    <x v="0"/>
    <x v="0"/>
    <s v="133011605570000001698"/>
    <n v="1"/>
    <n v="80124179"/>
    <s v="CARLOS ANDRES TORRES ROMERO"/>
    <s v="Persona Natural"/>
    <m/>
    <m/>
    <m/>
    <n v="10500000"/>
    <m/>
    <n v="1"/>
    <n v="5250000"/>
    <n v="15750000"/>
    <n v="15341667"/>
    <x v="116"/>
    <d v="2021-03-08T00:00:00"/>
    <d v="2021-12-07T00:00:00"/>
    <n v="180"/>
    <n v="1"/>
    <n v="90"/>
    <m/>
    <m/>
    <m/>
    <m/>
    <m/>
    <m/>
    <s v="X"/>
    <m/>
    <n v="0.97407409523809518"/>
  </r>
  <r>
    <n v="1"/>
    <n v="274"/>
    <x v="0"/>
    <s v="FDLRUU-CD-274-2021"/>
    <s v="https://community.secop.gov.co/Public/Tendering/OpportunityDetail/Index?noticeUID=CO1.NTC.2179921&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ENTRE LA ALCALDIA LOCAL DE RAFAEL URIBE URIBE Y SUS HABITANTES PARA VINCULARLOS A LOS PROGRAMAS DEL IDRD &quot;ESCUELA DE LA BICICLETA&quot; Y &quot;AL TRABAJO EN BICI&quot; QUE MOTIVEN EL USO ADECUADO DE LOS MEDIOS DE TTRANSPORTE NO MOTORIZADOS, PORMEDIO DE LA PROMOCION DE LA NORMATIVIDAD PARA SU APROPIACION Y APLICACIÓN EN EL MARCO DEL PROYECTO DE INVERSION 1681"/>
    <x v="0"/>
    <s v="Un Nuevo Contrato Social y Ambiental para la Bogotá del Siglo XXI"/>
    <n v="45"/>
    <x v="20"/>
    <x v="1"/>
    <s v="133011603450000001681"/>
    <n v="1"/>
    <n v="80129534"/>
    <s v="CARLOS ANDRES MENDEZ MOJICA "/>
    <s v="Persona Natural"/>
    <m/>
    <m/>
    <m/>
    <n v="20000000"/>
    <m/>
    <m/>
    <m/>
    <n v="20000000"/>
    <n v="16833333"/>
    <x v="117"/>
    <d v="2021-08-20T00:00:00"/>
    <d v="2021-12-19T00:00:00"/>
    <n v="120"/>
    <m/>
    <m/>
    <m/>
    <m/>
    <m/>
    <m/>
    <m/>
    <m/>
    <s v="X"/>
    <m/>
    <n v="0.84166664999999996"/>
  </r>
  <r>
    <n v="1"/>
    <n v="142"/>
    <x v="0"/>
    <s v="FDLRUU-CD-142-2021"/>
    <s v="https://community.secop.gov.co/Public/Tendering/OpportunityDetail/Index?noticeUID=CO1.NTC.1793992&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x v="0"/>
    <s v="Un Nuevo Contrato Social y Ambiental para la Bogotá del Siglo XXI"/>
    <n v="1"/>
    <x v="2"/>
    <x v="2"/>
    <s v="133011601010000001636"/>
    <n v="1"/>
    <n v="80913594"/>
    <s v="CARLOS ALEXANDER CASTILLO MUÑOZ"/>
    <s v="Persona Natural"/>
    <m/>
    <m/>
    <m/>
    <n v="41600000"/>
    <m/>
    <n v="1"/>
    <n v="9706667"/>
    <n v="51306667"/>
    <n v="43853333"/>
    <x v="64"/>
    <d v="2021-03-18T00:00:00"/>
    <d v="2022-01-13T00:00:00"/>
    <n v="240"/>
    <n v="1"/>
    <n v="56"/>
    <m/>
    <m/>
    <m/>
    <m/>
    <m/>
    <m/>
    <s v="X"/>
    <m/>
    <n v="0.85472971767977057"/>
  </r>
  <r>
    <n v="1"/>
    <n v="69"/>
    <x v="0"/>
    <s v="FDLRUU-CD-069-2021"/>
    <s v="https://community.secop.gov.co/Public/Tendering/OpportunityDetail/Index?noticeUID=CO1.NTC.1750948&amp;isFromPublicArea=True&amp;isModal=False_x000a_"/>
    <x v="0"/>
    <x v="0"/>
    <s v="Prestación de servicios profesionales y de apoyo a la gestión, o para la ejecución de trabajos artísticos que sólo puedan encomendarse a determinadas personas naturales;"/>
    <s v="APOYAR TÉCNICAMENTE LOS PROCESOS ADMINISTRATIVOS, CONTABLES Y OPERATIVOS QUE SE REQUIERAN EN EL ALMACEN DE LA ALCALDIA LOCAL DE RAFAEL URIBE URIBE"/>
    <x v="0"/>
    <s v="Un Nuevo Contrato Social y Ambiental para la Bogotá del Siglo XXI"/>
    <n v="57"/>
    <x v="0"/>
    <x v="0"/>
    <s v="133011605570000001697"/>
    <n v="1"/>
    <n v="19445797"/>
    <s v="CARLOS ALBERTO ESCOBAR LARA "/>
    <s v="Persona Natural"/>
    <m/>
    <m/>
    <m/>
    <n v="33000000"/>
    <m/>
    <n v="1"/>
    <n v="3190000"/>
    <n v="36190000"/>
    <n v="31460000"/>
    <x v="40"/>
    <d v="2021-02-15T00:00:00"/>
    <d v="2022-01-13T00:00:00"/>
    <n v="300"/>
    <n v="1"/>
    <n v="29"/>
    <m/>
    <m/>
    <m/>
    <m/>
    <m/>
    <m/>
    <s v="X"/>
    <m/>
    <n v="0.8693009118541033"/>
  </r>
  <r>
    <n v="1"/>
    <n v="285"/>
    <x v="0"/>
    <s v="FDLRUU-CD-285-2021"/>
    <s v="https://community.secop.gov.co/Public/Tendering/OpportunityDetail/Index?noticeUID=CO1.NTC.2231175&amp;isFromPublicArea=True&amp;isModal=False_x000a_"/>
    <x v="0"/>
    <x v="0"/>
    <s v="Prestación de servicios profesionales y de apoyo a la gestión, o para la ejecución de trabajos artísticos que sólo puedan encomendarse a determinadas personas naturales;"/>
    <s v="PRESTAR SERVICIOS PROFESIONALES PARA REALIZAR ACUERDOS QUE PROMUEVAN LA PARTICIPACIÓN DE LA POBLACIÓN VULNERABLE, QUE GENEREN EMPRENDIMIENTOS FORMALIZADOS QUE COADYUVEN AL DESARROLLO ECONÓMICO Y PRODUCTIVO DE ESTA POBLACIÓN EN EL MARCO DEL PROYECTO DE INVERSIÓN 1681"/>
    <x v="0"/>
    <s v="Un Nuevo Contrato Social y Ambiental para la Bogotá del Siglo XXI"/>
    <n v="45"/>
    <x v="20"/>
    <x v="1"/>
    <s v="133011603450000001681"/>
    <n v="1"/>
    <n v="80058217"/>
    <s v="CARLOS ALBERTO CARDOZO AMAYA"/>
    <s v="Persona Natural"/>
    <m/>
    <m/>
    <m/>
    <n v="20000000"/>
    <m/>
    <m/>
    <m/>
    <n v="20000000"/>
    <n v="13000000"/>
    <x v="75"/>
    <d v="2021-09-13T00:00:00"/>
    <d v="2022-01-12T00:00:00"/>
    <n v="120"/>
    <m/>
    <m/>
    <m/>
    <m/>
    <m/>
    <m/>
    <m/>
    <m/>
    <s v="X"/>
    <m/>
    <n v="0.65"/>
  </r>
  <r>
    <n v="1"/>
    <n v="190"/>
    <x v="0"/>
    <s v="FDLRUU-CD-190-2021"/>
    <s v="https://community.secop.gov.co/Public/Tendering/OpportunityDetail/Index?noticeUID=CO1.NTC.1840460&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
    <x v="0"/>
    <s v="Un Nuevo Contrato Social y Ambiental para la Bogotá del Siglo XXI"/>
    <n v="57"/>
    <x v="0"/>
    <x v="0"/>
    <s v="133011605570000001697"/>
    <n v="1"/>
    <n v="1031172956"/>
    <s v="CAMILO ANDRES MARROQUIN RUIZ"/>
    <s v="Persona Natural"/>
    <m/>
    <m/>
    <m/>
    <n v="26000000"/>
    <m/>
    <m/>
    <m/>
    <n v="26000000"/>
    <n v="21320000"/>
    <x v="4"/>
    <d v="2021-03-25T00:00:00"/>
    <d v="2022-01-24T00:00:00"/>
    <n v="300"/>
    <m/>
    <m/>
    <m/>
    <m/>
    <m/>
    <m/>
    <m/>
    <m/>
    <s v="X"/>
    <m/>
    <n v="0.82"/>
  </r>
  <r>
    <n v="1"/>
    <n v="15"/>
    <x v="0"/>
    <s v="FDLRUU-CD-015-2021"/>
    <s v="https://community.secop.gov.co/Public/Tendering/OpportunityDetail/Index?noticeUID=CO1.NTC.1706955&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 ALCALDÍA LOCAL PARA LA DEPURACIÓN DE LAS ACTUACIONES ADMINISTRATIVAS"/>
    <x v="0"/>
    <s v="Un Nuevo Contrato Social y Ambiental para la Bogotá del Siglo XXI"/>
    <n v="57"/>
    <x v="0"/>
    <x v="0"/>
    <s v="133011605570000001698"/>
    <n v="1"/>
    <n v="79743591"/>
    <s v="CAMILO ANDRES ALVAREZ GACHARNA"/>
    <s v="Persona Natural"/>
    <m/>
    <m/>
    <m/>
    <n v="31200000"/>
    <m/>
    <n v="1"/>
    <n v="15600000"/>
    <n v="46800000"/>
    <n v="46800000"/>
    <x v="3"/>
    <d v="2021-02-01T00:00:00"/>
    <d v="2021-10-31T00:00:00"/>
    <n v="180"/>
    <n v="1"/>
    <n v="90"/>
    <m/>
    <m/>
    <m/>
    <m/>
    <m/>
    <m/>
    <s v="X"/>
    <m/>
    <n v="1"/>
  </r>
  <r>
    <m/>
    <m/>
    <x v="0"/>
    <m/>
    <m/>
    <x v="5"/>
    <x v="3"/>
    <s v="Otros gastos"/>
    <s v="CAJA MENOR"/>
    <x v="1"/>
    <s v="Un Nuevo Contrato Social y Ambiental para la Bogotá del Siglo XXI"/>
    <s v="No aplica"/>
    <x v="5"/>
    <x v="5"/>
    <s v="1310202020102"/>
    <m/>
    <m/>
    <s v="CAJA MENOR"/>
    <m/>
    <m/>
    <m/>
    <m/>
    <n v="7343300"/>
    <m/>
    <m/>
    <m/>
    <n v="7343300"/>
    <n v="7343300"/>
    <x v="39"/>
    <d v="2021-01-01T00:00:00"/>
    <d v="2021-12-31T00:00:00"/>
    <n v="360"/>
    <m/>
    <m/>
    <m/>
    <m/>
    <m/>
    <m/>
    <m/>
    <m/>
    <s v="X"/>
    <m/>
    <n v="1"/>
  </r>
  <r>
    <m/>
    <m/>
    <x v="0"/>
    <m/>
    <m/>
    <x v="5"/>
    <x v="3"/>
    <s v="Otros gastos"/>
    <s v="Por medio de la cual se ordena el Gasto y Pago de Apoyos Económicos correspondiente al Proyecto No. 1336: ¿Apoyo e igualdad para elAdulto Mayor¿, en su componente: Entrega de Apoyos Económico tipo C a 6.500 personas mayores de la localidad Rafael Uribe Uribe  para la vigencia 2020."/>
    <x v="0"/>
    <s v="Un Nuevo Contrato Social y Ambiental para la Bogotá del Siglo XXI"/>
    <n v="1"/>
    <x v="2"/>
    <x v="2"/>
    <s v="133011601010000001636"/>
    <n v="1"/>
    <n v="860066942"/>
    <s v="CAJA DE COMPENSACION FAMILIAR - COMPENSAR"/>
    <s v="Persona Jurídica"/>
    <m/>
    <m/>
    <m/>
    <n v="10050000000"/>
    <m/>
    <m/>
    <m/>
    <n v="10050000000"/>
    <n v="9967472970"/>
    <x v="39"/>
    <d v="2021-01-01T00:00:00"/>
    <d v="2021-12-31T00:00:00"/>
    <n v="360"/>
    <m/>
    <m/>
    <m/>
    <m/>
    <m/>
    <m/>
    <m/>
    <s v="X"/>
    <m/>
    <m/>
    <n v="0.99178835522388065"/>
  </r>
  <r>
    <n v="1"/>
    <n v="206"/>
    <x v="0"/>
    <s v="FDLRUU-CD-206-2021"/>
    <s v="https://community.secop.gov.co/Public/Tendering/OpportunityDetail/Index?noticeUID=CO1.NTC.1873143&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PROFESIONALES EN EL ÁREA DE GESTIÓN DEL DESARROLLO LOCAL - PLANEACIÓN, REALIZANDO LAS ACTIVIDADES PROPIAS PARA LA DIVULGACION, FORMULACION, EJECUCIÓN Y SEGUIMIENTO DE LOS PROYECTOS DE INVERSIÓN DEL PLAN DE DESARROLLO LOCAL 2021 – 2024"/>
    <x v="0"/>
    <s v="Un Nuevo Contrato Social y Ambiental para la Bogotá del Siglo XXI"/>
    <n v="57"/>
    <x v="0"/>
    <x v="0"/>
    <s v="133011605570000001697"/>
    <n v="1"/>
    <n v="1030614944"/>
    <s v="BRYAN CAMILO GACHA RODRIGUEZ "/>
    <s v="Persona Natural"/>
    <m/>
    <m/>
    <m/>
    <n v="31200000"/>
    <m/>
    <n v="1"/>
    <n v="15600000"/>
    <n v="46800000"/>
    <n v="38480000"/>
    <x v="118"/>
    <d v="2021-04-05T00:00:00"/>
    <d v="2022-01-04T00:00:00"/>
    <n v="180"/>
    <n v="1"/>
    <n v="90"/>
    <n v="52265349"/>
    <s v="PAOLA GUTIERREZ VALENCIA"/>
    <d v="2021-06-15T00:00:00"/>
    <n v="19066667"/>
    <m/>
    <m/>
    <s v="X"/>
    <m/>
    <n v="0.82222222222222219"/>
  </r>
  <r>
    <n v="1"/>
    <n v="102"/>
    <x v="0"/>
    <s v="FDLRUU-CD-102-2021"/>
    <s v="secop.gov.co/Public/Tendering/ContractNoticePhases/View?PPI=CO1.PPI.12020559&amp;isFromPublicArea=True&amp;isModal=False"/>
    <x v="0"/>
    <x v="0"/>
    <s v="Prestación de servicios profesionales y de apoyo a la gestión, o para la ejecución de trabajos artísticos que sólo puedan encomendarse a determinadas personas naturales;"/>
    <s v="APOYAR TÉCNICAMENTE A LOS RESPONSABLES E INTEGRANTES DE LOS PROCESOS EN LA IMPLEMENTACIÓN DE HERRAMIENTAS DE GESTIÓN, SIGUIENDO LOS LINEAMIENTOS METODOLÓGICOS ESTABLECIDOS POR LA OFICINA ASESORA DE PLANEACIÓN DE LA SECRETARÍA DISTRITAL DE GOBIERNO"/>
    <x v="0"/>
    <s v="Un Nuevo Contrato Social y Ambiental para la Bogotá del Siglo XXI"/>
    <n v="57"/>
    <x v="0"/>
    <x v="0"/>
    <s v="133011605570000001697"/>
    <n v="1"/>
    <n v="1019023768"/>
    <s v="BRIGEETH JOHANA MORA DUARTE"/>
    <s v="Persona Natural"/>
    <m/>
    <m/>
    <m/>
    <n v="52000000"/>
    <m/>
    <m/>
    <m/>
    <n v="52000000"/>
    <n v="41773333"/>
    <x v="8"/>
    <d v="2021-02-15T00:00:00"/>
    <d v="2021-12-29T00:00:00"/>
    <n v="300"/>
    <m/>
    <m/>
    <n v="1033736859"/>
    <s v="WILLIAM FERNANDO HURTADO FERNANDEZ "/>
    <d v="2021-08-03T00:00:00"/>
    <n v="25306667"/>
    <m/>
    <m/>
    <s v="X"/>
    <m/>
    <n v="0.80333332692307691"/>
  </r>
  <r>
    <n v="1"/>
    <n v="289"/>
    <x v="0"/>
    <s v="FDLRUU-CD-289-2021"/>
    <s v="https://community.secop.gov.co/Public/Tendering/OpportunityDetail/Index?noticeUID=CO1.NTC.2250794&amp;isFromPublicArea=True&amp;isModal=False_x000a_"/>
    <x v="0"/>
    <x v="0"/>
    <s v="Prestación de servicios profesionales y de apoyo a la gestión, o para la ejecución de trabajos artísticos que sólo puedan encomendarse a determinadas personas naturales;"/>
    <s v="PRESTAR LOS SERVICIOS TECNICOS PARA DESARROLLAR ACTIVIDADES TENDIENTES A GARANTIZAR LA SALUD Y LA ATENCIÓN DE LAS EMERGENCIAS Y DESASTRES QUE SE PRESENTEN EN LA LOCALIDAD RAFAEL URIBE URIBE."/>
    <x v="0"/>
    <s v="Un Nuevo Contrato Social y Ambiental para la Bogotá del Siglo XXI"/>
    <n v="30"/>
    <x v="3"/>
    <x v="3"/>
    <s v="133011602300000001665"/>
    <n v="1"/>
    <n v="1012362027"/>
    <s v="BRAYER ANDERSON PEÑA"/>
    <s v="Persona Natural"/>
    <m/>
    <m/>
    <m/>
    <n v="10800000"/>
    <m/>
    <m/>
    <m/>
    <n v="10800000"/>
    <n v="5400000"/>
    <x v="119"/>
    <d v="2021-10-01T00:00:00"/>
    <d v="2022-01-30T00:00:00"/>
    <n v="120"/>
    <m/>
    <m/>
    <m/>
    <m/>
    <m/>
    <m/>
    <m/>
    <m/>
    <s v="X"/>
    <m/>
    <n v="0.5"/>
  </r>
  <r>
    <n v="1"/>
    <n v="40"/>
    <x v="0"/>
    <s v="FDLRUU-CD-040-2021"/>
    <s v="https://community.secop.gov.co/Public/Tendering/OpportunityDetail/Index?noticeUID=CO1.NTC.1729198&amp;isFromPublicArea=True&amp;isModal=False_x000a_"/>
    <x v="0"/>
    <x v="0"/>
    <s v="Prestación de servicios profesionales y de apoyo a la gestión, o para la ejecución de trabajos artísticos que sólo puedan encomendarse a determinadas personas naturales;"/>
    <s v="EL CONTRATISTA SE OBLIGA A PRESTAR SUS SERVICIOS DE APOYO TÉCNICO ADMINISTRATIVO PARA LA GRUPO DE PLANEACIÓN DE LA ALCALDÍA LOCAL DE RAFAEL URIBE URIBE”"/>
    <x v="0"/>
    <s v="Un Nuevo Contrato Social y Ambiental para la Bogotá del Siglo XXI"/>
    <n v="57"/>
    <x v="0"/>
    <x v="0"/>
    <s v="133011605570000001697"/>
    <n v="1"/>
    <n v="1033750473"/>
    <s v="BRAYAN ANDRES MORALES CASTIBLANCO "/>
    <s v="Persona Natural"/>
    <m/>
    <m/>
    <m/>
    <n v="39000000"/>
    <m/>
    <n v="1"/>
    <n v="5070000"/>
    <n v="44070000"/>
    <n v="38480000"/>
    <x v="7"/>
    <d v="2021-02-05T00:00:00"/>
    <d v="2022-01-13T00:00:00"/>
    <n v="300"/>
    <n v="1"/>
    <n v="39"/>
    <m/>
    <m/>
    <m/>
    <m/>
    <m/>
    <m/>
    <s v="X"/>
    <m/>
    <n v="0.87315634218289084"/>
  </r>
  <r>
    <n v="1"/>
    <n v="73843"/>
    <x v="0"/>
    <s v="OC-73843"/>
    <s v=" https://colombiacompra.gov.co/tienda-virtual-del-estado-colombiano/ordenes-compra/73843"/>
    <x v="3"/>
    <x v="2"/>
    <s v="Acuerdo marco de precios "/>
    <s v="ELEMENTOS DE BIOSEGURIDAD PARA EL_x000a_MANEJO DE LA EMERGENCIA SANITARIA,_x000a_SOCIAL y ECOLOGICA PRODUCTO DEL COVID19 ALCALDIA LOCAL RAFAEL URIBE URIBE"/>
    <x v="1"/>
    <s v="Un Nuevo Contrato Social y Ambiental para la Bogotá del Siglo XXI"/>
    <s v="No aplica"/>
    <x v="5"/>
    <x v="5"/>
    <s v="13102020208"/>
    <n v="1"/>
    <n v="901211678"/>
    <s v="BON SANTE SAS "/>
    <s v="Persona Jurídica"/>
    <m/>
    <m/>
    <m/>
    <n v="300247"/>
    <m/>
    <m/>
    <m/>
    <n v="300247"/>
    <n v="0"/>
    <x v="48"/>
    <d v="2021-08-06T00:00:00"/>
    <d v="2021-09-05T00:00:00"/>
    <n v="30"/>
    <m/>
    <m/>
    <m/>
    <m/>
    <m/>
    <m/>
    <m/>
    <m/>
    <s v="X"/>
    <m/>
    <n v="0"/>
  </r>
  <r>
    <n v="1"/>
    <n v="100"/>
    <x v="0"/>
    <s v="FDLRUU-CD-100-2021"/>
    <s v="https://community.secop.gov.co/Public/Tendering/OpportunityDetail/Index?noticeUID=CO1.NTC.1772323&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EN EL SEGUIMIENTO E IMPLEMENTACION DE POLITICAS PUBLICAS DISTRITALES EN LA ALCALDÍA LOCAL DE RAFAEL URIBE URIBE.”"/>
    <x v="0"/>
    <s v="Un Nuevo Contrato Social y Ambiental para la Bogotá del Siglo XXI"/>
    <n v="57"/>
    <x v="0"/>
    <x v="0"/>
    <s v="133011605570000001697"/>
    <n v="1"/>
    <n v="30392551"/>
    <s v="BEATRIZ HELENA ALVAREZ LONDOÑO"/>
    <s v="Persona Natural"/>
    <m/>
    <m/>
    <m/>
    <n v="67000000"/>
    <m/>
    <m/>
    <m/>
    <n v="67000000"/>
    <n v="63426667"/>
    <x v="84"/>
    <d v="2021-02-17T00:00:00"/>
    <d v="2021-12-16T00:00:00"/>
    <n v="300"/>
    <m/>
    <m/>
    <m/>
    <m/>
    <m/>
    <m/>
    <m/>
    <m/>
    <s v="X"/>
    <m/>
    <n v="0.94666667164179108"/>
  </r>
  <r>
    <n v="1"/>
    <n v="325"/>
    <x v="0"/>
    <s v="FDLRUU-MC-325-2021"/>
    <s v="https://community.secop.gov.co/Public/Tendering/OpportunityDetail/Index?noticeUID=CO1.NTC.2464024&amp;isFromPublicArea=True&amp;isModal=False_x000a_"/>
    <x v="1"/>
    <x v="1"/>
    <s v="No aplica"/>
    <s v="PRESTACIÓN DE SERVICIO DE MANTENIMIENTO PREVENTIVO DE MOTOBOMBAS Y LAVADO Y DESINFECCIÓN DE TANQUE DE ALMACENAMIENTO DE AGUA POTABLE EN LAS INSTALACIONES DE LA ALCALDÍA LOCAL DE RAFAEL URIBE URIBE"/>
    <x v="1"/>
    <s v="Un Nuevo Contrato Social y Ambiental para la Bogotá del Siglo XXI"/>
    <s v="No aplica"/>
    <x v="5"/>
    <x v="5"/>
    <s v="1310201010103- 131020202030502-131020202030605"/>
    <n v="5"/>
    <n v="901406200"/>
    <s v="B.V. CONSTRUCCIONES S.A.S."/>
    <s v="Persona Jurídica"/>
    <m/>
    <m/>
    <m/>
    <n v="2134443"/>
    <m/>
    <m/>
    <m/>
    <n v="2134443"/>
    <n v="0"/>
    <x v="46"/>
    <s v="CELEBRADO SIN INICIAR"/>
    <s v="CELEBRADO SIN INICIAR"/>
    <n v="90"/>
    <m/>
    <m/>
    <m/>
    <m/>
    <m/>
    <m/>
    <s v="X"/>
    <m/>
    <m/>
    <m/>
    <n v="0"/>
  </r>
  <r>
    <n v="1"/>
    <n v="206"/>
    <x v="2"/>
    <s v="FDLRUU-SAMC-176-2020"/>
    <s v="https://community.secop.gov.co/Public/Tendering/OpportunityDetail/Index?noticeUID=CO1.NTC.1349918&amp;isFromPublicArea=True&amp;isModal=False_x000a_"/>
    <x v="4"/>
    <x v="2"/>
    <s v="Selección abreviada por menor cuantía "/>
    <s v="CONTRATAR A MONTO AGOTABLE EL DIAGNÓSTICO, MANTENIMIENTO PREVENTIVO Y CORRECTIVO INCLUYENDO MANO DE OBRA Y/O SUMINISTRO DE REPUESTOS ORIGINALES, KITS DE ELEMENTOS, LUBRICANTES, SUMINISTRO DE LLANTAS Y DESPINCHES PARA LA MAQUINARIA PESADA DEL FONDO DE DESARROLLO LOCAL RAFAEL URIBE URIBE"/>
    <x v="0"/>
    <s v="Un Nuevo Contrato Social y Ambiental para la Bogotá del Siglo XXI"/>
    <n v="49"/>
    <x v="4"/>
    <x v="4"/>
    <s v="133011604490000001685"/>
    <n v="1"/>
    <n v="830006596"/>
    <s v="AUTOS MONGUI SAS"/>
    <s v="Persona Jurídica"/>
    <m/>
    <m/>
    <m/>
    <m/>
    <m/>
    <n v="1"/>
    <n v="40000000"/>
    <n v="40000000"/>
    <n v="0"/>
    <x v="47"/>
    <d v="2021-07-27T00:00:00"/>
    <d v="2021-11-20T00:00:00"/>
    <n v="450"/>
    <n v="1"/>
    <n v="30"/>
    <m/>
    <m/>
    <m/>
    <m/>
    <m/>
    <m/>
    <s v="X"/>
    <m/>
    <n v="0"/>
  </r>
  <r>
    <n v="1"/>
    <n v="175"/>
    <x v="0"/>
    <s v="FDLRUU-CD-175-2021"/>
    <s v="https://community.secop.gov.co/Public/Tendering/OpportunityDetail/Index?noticeUID=CO1.NTC.1799940&amp;isFromPublicArea=True&amp;isModal=False_x000a_"/>
    <x v="0"/>
    <x v="0"/>
    <s v="Prestación de servicios profesionales y de apoyo a la gestión, o para la ejecución de trabajos artísticos que sólo puedan encomendarse a determinadas personas naturales;"/>
    <s v="PRESTAR SERVICIOS PROFESIONALES ESPECIALIZADOS AL DESPACHO DEL ALCALDE LOCAL EN LA FORMULACIÓN E IMPLEMENTACIÓN DE ESTRATEGIAS INTERINSTITUCIONALES EN ASPECTOS ECONÓMICOS, SOCIALES Y CULTURALES, QUE IMPACTEN EN LA LOCALIDAD RAFAEL URIBE URIBE"/>
    <x v="0"/>
    <s v="Un Nuevo Contrato Social y Ambiental para la Bogotá del Siglo XXI"/>
    <n v="57"/>
    <x v="0"/>
    <x v="0"/>
    <s v="133011605570000001697"/>
    <n v="1"/>
    <n v="52538400"/>
    <s v="AURA LIZETH MELO AVILA "/>
    <s v="Persona Natural"/>
    <m/>
    <m/>
    <m/>
    <n v="75000000"/>
    <m/>
    <m/>
    <m/>
    <n v="75000000"/>
    <n v="67000000"/>
    <x v="12"/>
    <d v="2021-03-03T00:00:00"/>
    <d v="2021-11-30T00:00:00"/>
    <n v="300"/>
    <m/>
    <m/>
    <m/>
    <m/>
    <m/>
    <m/>
    <m/>
    <m/>
    <m/>
    <s v="X"/>
    <n v="0.89333333333333331"/>
  </r>
  <r>
    <n v="1"/>
    <n v="300"/>
    <x v="0"/>
    <s v="FDLRUU-CD-300-2021 "/>
    <s v="https://community.secop.gov.co/Public/Tendering/OpportunityDetail/Index?noticeUID=CO1.NTC.2305010&amp;isFromPublicArea=True&amp;isModal=False"/>
    <x v="1"/>
    <x v="0"/>
    <s v="Cuando no exista pluralidad de oferentes en el mercado"/>
    <s v="FORMAR A LOS DIGNATARIOS Y/O CIUDADANÍA DE LAS JUNTAS DE ACCIÓN COMUNAL EN TEMAS BÁSICOS DE MANEJO DE ACCIONES COMUNALES. (DECRETO 2350 DEL 2003, ART. 32 Y LA LEY 1757 DE 2015) PARA LA MATERIALIZACIÓN DE LA INICIATIVA RUU 131 EN EL MARCO DEL PROYECTO DE INVERSIÓN 1689 PARTICIPACIÓN CIUDADANA ORGANIZADA Y SOLIDARIA EN RAFAEL URIBE URIBE."/>
    <x v="0"/>
    <s v="Un Nuevo Contrato Social y Ambiental para la Bogotá del Siglo XXI"/>
    <n v="55"/>
    <x v="8"/>
    <x v="0"/>
    <s v="133011605550000001689"/>
    <n v="1"/>
    <n v="830058756"/>
    <s v="ASOJUNTAS LRUU."/>
    <s v="Persona Jurídica"/>
    <m/>
    <m/>
    <m/>
    <n v="102530448"/>
    <m/>
    <m/>
    <m/>
    <n v="102530448"/>
    <n v="0"/>
    <x v="95"/>
    <d v="2021-10-19T00:00:00"/>
    <d v="2022-03-18T00:00:00"/>
    <n v="150"/>
    <m/>
    <m/>
    <m/>
    <m/>
    <m/>
    <m/>
    <m/>
    <s v="X"/>
    <m/>
    <m/>
    <n v="0"/>
  </r>
  <r>
    <n v="1"/>
    <n v="228"/>
    <x v="0"/>
    <s v="FDLRUU-AC-228-2021"/>
    <s v="https://community.secop.gov.co/Public/Tendering/OpportunityDetail/Index?noticeUID=CO1.NTC.2014733&amp;isFromPublicArea=True&amp;isModal=False_x000a_"/>
    <x v="1"/>
    <x v="5"/>
    <s v="Decreto 92 de 2017"/>
    <s v="REALIZAR LA GESTIÓN INTEGRAL DE RESIDUOS SÓLIDOS APROVECHABLES DE CARÁCTER NO PELIGROSO, GENERADOS EN LAS INSTALACIONES DE LA ALCALDÍA LOCAL DE RAFAEL URIBE URIBE, LA CUAL COMPRENDE SU RECOLECCIÓN, TRANSPORTE SELECTIVO, ALMACENAMIENTO, CLASIFICACIÓN, APROVECHAMIENTO Y DISPOSICIÓN FINAL."/>
    <x v="1"/>
    <s v="Un Nuevo Contrato Social y Ambiental para la Bogotá del Siglo XXI"/>
    <s v="No aplica"/>
    <x v="5"/>
    <x v="5"/>
    <s v="N/A"/>
    <n v="1"/>
    <n v="901225706"/>
    <s v="ASOCIACIÓN DE_x000a_RECICLADORES COLOMBIA LIMPIA - ARECICOL"/>
    <s v="Persona Jurídica"/>
    <m/>
    <m/>
    <m/>
    <n v="0"/>
    <m/>
    <m/>
    <m/>
    <n v="0"/>
    <s v="-"/>
    <x v="120"/>
    <d v="2021-07-28T00:00:00"/>
    <d v="2023-07-27T00:00:00"/>
    <n v="720"/>
    <m/>
    <m/>
    <m/>
    <m/>
    <m/>
    <m/>
    <m/>
    <s v="X"/>
    <m/>
    <m/>
    <s v="-"/>
  </r>
  <r>
    <n v="1"/>
    <n v="327"/>
    <x v="0"/>
    <s v="FDLRUU-SAMC-313-2021"/>
    <s v="https://community.secop.gov.co/Public/Tendering/OpportunityDetail/Index?noticeUID=CO1.NTC.2454697&amp;isFromPublicArea=True&amp;isModal=False"/>
    <x v="1"/>
    <x v="2"/>
    <s v="Selección abreviada por menor cuantía "/>
    <s v="RESTAR SERVICIOS OPERATIVOS, LOGISTICOS Y TÉCNICOS, ASÍ COMO EL SUMINISTRO DE BIENES PARA REALIZACIÓN DE LAS ACTIVIDADES REQUERIDAS EN EL MARCO DEL PROYECTO DE INVERSIÓN 1681 CULTURA CIUDADANA Y USO ÓPTIMO DEL ESPACIO PÚBLICO EN RAFAEL URIBE URIBE"/>
    <x v="0"/>
    <s v="Un Nuevo Contrato Social y Ambiental para la Bogotá del Siglo XXI"/>
    <n v="45"/>
    <x v="20"/>
    <x v="1"/>
    <s v="133011603450000001681"/>
    <n v="11"/>
    <n v="900175374"/>
    <s v="ASOCIACIÓN DE HOGARES SI A LA VIDA"/>
    <s v="Persona Jurídica"/>
    <m/>
    <m/>
    <m/>
    <n v="302460000"/>
    <m/>
    <m/>
    <m/>
    <n v="302460000"/>
    <n v="0"/>
    <x v="46"/>
    <s v="CELEBRADO SIN INICIAR"/>
    <s v="CELEBRADO SIN INICIAR"/>
    <n v="60"/>
    <m/>
    <m/>
    <m/>
    <m/>
    <m/>
    <m/>
    <s v="X"/>
    <m/>
    <m/>
    <m/>
    <n v="0"/>
  </r>
  <r>
    <n v="1"/>
    <n v="313"/>
    <x v="0"/>
    <s v="FDLRUU-SAMC-306-2021"/>
    <s v="https://community.secop.gov.co/Public/Tendering/OpportunityDetail/Index?noticeUID=CO1.NTC.2401466&amp;isFromPublicArea=True&amp;isModal=False_x000a_"/>
    <x v="8"/>
    <x v="2"/>
    <s v="Selección abreviada por menor cuantía "/>
    <s v="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
    <x v="1"/>
    <s v="Un Nuevo Contrato Social y Ambiental para la Bogotá del Siglo XXI"/>
    <s v="No aplica"/>
    <x v="5"/>
    <x v="5"/>
    <s v="131020202020107 -131020202020108-131020202020109 -131020202020110 -131020202020112"/>
    <n v="1"/>
    <n v="860524654"/>
    <s v="ASEGURADORA SOLIDARIA DE COLOMBIA ENTIDAD COOPERATIVA "/>
    <s v="Persona Jurídica"/>
    <m/>
    <m/>
    <m/>
    <n v="69285976"/>
    <m/>
    <m/>
    <m/>
    <n v="69285976"/>
    <n v="0"/>
    <x v="110"/>
    <d v="2021-12-03T00:00:00"/>
    <d v="2022-05-22T00:00:00"/>
    <n v="170"/>
    <m/>
    <m/>
    <m/>
    <m/>
    <m/>
    <m/>
    <m/>
    <s v="X"/>
    <m/>
    <m/>
    <n v="0"/>
  </r>
  <r>
    <n v="1"/>
    <n v="251"/>
    <x v="0"/>
    <s v="FDLRUU-MC-251-2021"/>
    <s v="https://community.secop.gov.co/Public/Tendering/OpportunityDetail/Index?noticeUID=CO1.NTC.2122110&amp;isFromPublicArea=True&amp;isModal=False_x000a_"/>
    <x v="8"/>
    <x v="1"/>
    <s v="No aplica"/>
    <s v="CONTRATAR LOS SEGUROS QUE AMPAREN LOS INTERESES PATRIMONIALES ACTUALES Y FUTUROS, ASÍ COMO LOS BI ENES DE PROPIEDAD DEL FONDO DE DESARROLLO LOCAL DE RAFAEL URIBE URIBE , QUE ESTÉN BAJO SU RESPONSABILIDAD Y CUSTODIA Y AQUE L LOS QUE SEAN ADQUIRIDOS PARA DESARROLLAR LAS F UNCIONES INHERENTES A SU ACTIVIDAD, Y CUALQUIER OTRA PÓLIZA DE SEGUROS QUE REQUIERA LA ENTIDAD EN EL DESARROLLO DE SU ACTIVIDAD"/>
    <x v="1"/>
    <s v="Un Nuevo Contrato Social y Ambiental para la Bogotá del Siglo XXI"/>
    <s v="No aplica"/>
    <x v="5"/>
    <x v="5"/>
    <s v="131020202020107 -131020202020108-131020202020109 -131020202020110 -131020202020112"/>
    <n v="1"/>
    <n v="860524654"/>
    <s v="ASEGURADORA SOLIDARIA DE COLOMBIA "/>
    <s v="Persona Jurídica"/>
    <m/>
    <m/>
    <m/>
    <n v="40876301"/>
    <m/>
    <n v="2"/>
    <n v="20119041"/>
    <n v="60995342"/>
    <n v="60670012"/>
    <x v="121"/>
    <d v="2021-08-02T00:00:00"/>
    <d v="2021-12-03T00:00:00"/>
    <n v="80"/>
    <n v="2"/>
    <n v="44"/>
    <m/>
    <m/>
    <m/>
    <m/>
    <m/>
    <m/>
    <s v="X"/>
    <m/>
    <n v="0.9946663140277171"/>
  </r>
  <r>
    <n v="1"/>
    <n v="301"/>
    <x v="2"/>
    <s v="FDLRUU-SAMC-271-2020"/>
    <s v="https://community.secop.gov.co/Public/Tendering/OpportunityDetail/Index?noticeUID=CO1.NTC.1438764&amp;isFromPublicArea=True&amp;isModal=False"/>
    <x v="8"/>
    <x v="2"/>
    <s v="Selección abreviada por menor cuantía "/>
    <s v="CONTRATAR LOS SEGUROS QUE AMPAREN LOS INTERESES PATRIMONIALES ACTUALES Y FUTUROS, ASÍ COMO LOS BIENES DE PROPIEDAD DEL FONDO DE DESARROLLO LOCAL DE RAFAEL URIBE URIBE, QUE ESTÉN BAJO SU RESPONSABILIDAD Y CUSTODIA Y AQUELLOS QUE SEAN ADQUIRIDOS PARA DESARROLLAR LAS FUNCIONES INHERENTES A SU ACTIVIDAD Y CUALQUIER OTRA PÓLIZA DE SEGUROS QUE REQUIERA LA ENTIDAD EN EL DESARROLLO DE SU ACTIVIDAD."/>
    <x v="1"/>
    <s v="Un Nuevo Contrato Social y Ambiental para la Bogotá del Siglo XXI"/>
    <s v="No aplica"/>
    <x v="5"/>
    <x v="5"/>
    <s v="131020202020107-131020202020108-131020202020109 -131020202020112"/>
    <n v="1"/>
    <n v="860524654"/>
    <s v="ASEGURADORA SOLIDARIA DE COLOMBIA"/>
    <s v="Persona Jurídica"/>
    <m/>
    <m/>
    <m/>
    <m/>
    <m/>
    <n v="2"/>
    <n v="42263115"/>
    <n v="42263115"/>
    <n v="42263114"/>
    <x v="33"/>
    <d v="2021-06-18T00:00:00"/>
    <d v="2021-08-01T00:00:00"/>
    <n v="493"/>
    <n v="1"/>
    <n v="31"/>
    <m/>
    <m/>
    <m/>
    <m/>
    <m/>
    <s v="X"/>
    <m/>
    <m/>
    <n v="0.99999997633870574"/>
  </r>
  <r>
    <n v="1"/>
    <n v="70180"/>
    <x v="0"/>
    <s v="OC-70180"/>
    <s v="https://colombiacompra.gov.co/tienda-virtual-del-estado-colombiano/ordenes-compra/70180"/>
    <x v="1"/>
    <x v="2"/>
    <s v="Acuerdo marco de precios "/>
    <s v=" PRESTAR EL SERVICIO INTEGRAL DE ASEO Y CAFETERÍA INCLUIDO EL MANTENIMIENTO LOCATIVO BÁSICO, LOS EQUIPOS NECESARIOS PARA EL DESARROLLO DEL MISMO Y EL SUMINISTRO DE INSUMOS PARA LAS DEPENDENCIAS DE LA ALCALDÍA LOCAL DE RAFAEL URIBE URIBE Y LA JUNTA ADMINISTRADORA LOCAL"/>
    <x v="1"/>
    <s v="Un Nuevo Contrato Social y Ambiental para la Bogotá del Siglo XXI"/>
    <s v="No aplica"/>
    <x v="5"/>
    <x v="5"/>
    <s v="131020202030502 - 1310202010204"/>
    <n v="1"/>
    <n v="811044253"/>
    <s v="ASEAR S.A. E.S.P"/>
    <s v="Persona Jurídica"/>
    <m/>
    <m/>
    <m/>
    <n v="146144739"/>
    <m/>
    <m/>
    <m/>
    <n v="146144739"/>
    <n v="66726625"/>
    <x v="122"/>
    <d v="2021-06-04T00:00:00"/>
    <d v="2022-06-03T00:00:00"/>
    <n v="360"/>
    <m/>
    <m/>
    <m/>
    <m/>
    <m/>
    <m/>
    <m/>
    <s v="X"/>
    <m/>
    <m/>
    <n v="0.45657904250662079"/>
  </r>
  <r>
    <n v="1"/>
    <n v="217"/>
    <x v="0"/>
    <s v="FDLRUU-CD-217-2021"/>
    <s v="https://community.secop.gov.co/Public/Tendering/OpportunityDetail/Index?noticeUID=CO1.NTC.1954811&amp;isFromPublicArea=True&amp;isModal=False_x000a_"/>
    <x v="1"/>
    <x v="0"/>
    <s v="Cuando no exista pluralidad de oferentes en el mercado"/>
    <s v="PRESTAR EL SERVICIO DE MANTENIMIENTO PREVENTIVO Y CORRECTIVO CON BOLSA DE REPUESTOS AL ASCENSOR MARCA SCHINDLER ANDINO DE PROPIEDAD DE LA ALCALDÍA LOCAL DE RAFAEL URIBE URIBE"/>
    <x v="1"/>
    <s v="Un Nuevo Contrato Social y Ambiental para la Bogotá del Siglo XXI"/>
    <s v="No aplica"/>
    <x v="5"/>
    <x v="5"/>
    <s v="131020202030611"/>
    <n v="1"/>
    <n v="860005289"/>
    <s v="ASCENSORES SCHILDLER"/>
    <s v="Persona Jurídica"/>
    <m/>
    <m/>
    <m/>
    <n v="9000000"/>
    <m/>
    <m/>
    <m/>
    <n v="9000000"/>
    <n v="2986002"/>
    <x v="123"/>
    <d v="2021-05-14T00:00:00"/>
    <d v="2022-05-13T00:00:00"/>
    <n v="360"/>
    <m/>
    <m/>
    <m/>
    <m/>
    <m/>
    <m/>
    <m/>
    <s v="X"/>
    <m/>
    <m/>
    <n v="0.33177800000000002"/>
  </r>
  <r>
    <n v="1"/>
    <n v="158"/>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1022444715"/>
    <s v="ARLY JOHANA LIMAS ROJAS "/>
    <s v="Persona Natural"/>
    <m/>
    <m/>
    <m/>
    <n v="19800000"/>
    <m/>
    <n v="1"/>
    <n v="3153333"/>
    <n v="22953333"/>
    <n v="19800000"/>
    <x v="12"/>
    <d v="2021-03-01T00:00:00"/>
    <d v="2022-01-13T00:00:00"/>
    <n v="270"/>
    <n v="1"/>
    <n v="43"/>
    <m/>
    <m/>
    <m/>
    <m/>
    <m/>
    <m/>
    <s v="X"/>
    <m/>
    <n v="0.86261982083386324"/>
  </r>
  <r>
    <n v="1"/>
    <n v="221"/>
    <x v="0"/>
    <s v="FDLRUU-CD-221-2021"/>
    <s v="https://community.secop.gov.co/Public/Tendering/OpportunityDetail/Index?noticeUID=CO1.NTC.1976262&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52525366"/>
    <s v="ANGY PATRICIA BARON SALAMANCA"/>
    <s v="Persona Natural"/>
    <m/>
    <m/>
    <m/>
    <n v="31200000"/>
    <m/>
    <n v="1"/>
    <n v="8146667"/>
    <n v="39346667"/>
    <n v="31893333"/>
    <x v="124"/>
    <d v="2021-05-27T00:00:00"/>
    <d v="2022-01-13T00:00:00"/>
    <n v="180"/>
    <n v="1"/>
    <n v="47"/>
    <m/>
    <m/>
    <m/>
    <m/>
    <m/>
    <m/>
    <s v="X"/>
    <m/>
    <n v="0.81057267188603299"/>
  </r>
  <r>
    <n v="1"/>
    <n v="138"/>
    <x v="0"/>
    <s v="FDLRUU-CD-138-2021"/>
    <s v="https://community.secop.gov.co/Public/Tendering/OpportunityDetail/Index?noticeUID=CO1.NTC.1791539&amp;isFromPublicArea=True&amp;isModal=False_x000a_"/>
    <x v="0"/>
    <x v="0"/>
    <s v="Prestación de servicios profesionales y de apoyo a la gestión, o para la ejecución de trabajos artísticos que sólo puedan encomendarse a determinadas personas naturales;"/>
    <s v="PRESTAR LOS SERVICIOS DE APOYO TÉCNICO ADMINISTRATIVO PARA EL AREA DE GESTION DE DESARROLLO LOCAL INFRAESTRUCTURA DE LA ALCALDÍA LOCAL DE RAFAEL URIBE URIBE"/>
    <x v="0"/>
    <s v="Un Nuevo Contrato Social y Ambiental para la Bogotá del Siglo XXI"/>
    <n v="57"/>
    <x v="0"/>
    <x v="0"/>
    <s v="133011605570000001697"/>
    <n v="1"/>
    <n v="1023896385"/>
    <s v="ANGIE PAOLA BAUTISTA TRIANA "/>
    <s v="Persona Natural"/>
    <m/>
    <m/>
    <m/>
    <n v="39000000"/>
    <m/>
    <m/>
    <m/>
    <n v="39000000"/>
    <n v="36010000"/>
    <x v="108"/>
    <d v="2021-02-24T00:00:00"/>
    <d v="2021-12-23T00:00:00"/>
    <n v="300"/>
    <m/>
    <m/>
    <m/>
    <m/>
    <m/>
    <m/>
    <m/>
    <m/>
    <s v="X"/>
    <m/>
    <n v="0.92333333333333334"/>
  </r>
  <r>
    <n v="1"/>
    <n v="194"/>
    <x v="0"/>
    <s v="FDLRUU-CD-194-2021"/>
    <s v="https://community.secop.gov.co/Public/Tendering/OpportunityDetail/Index?noticeUID=CO1.NTC.1838147&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ALMACEN DE CONFORMIDAD CON LAS DISPOSICIONES LEGALES VIGENTES"/>
    <x v="0"/>
    <s v="Un Nuevo Contrato Social y Ambiental para la Bogotá del Siglo XXI"/>
    <n v="57"/>
    <x v="0"/>
    <x v="0"/>
    <s v="133011605570000001697"/>
    <n v="1"/>
    <n v="1010201479"/>
    <s v="ANGIE LORENA RAMOS"/>
    <s v="Persona Natural"/>
    <m/>
    <m/>
    <m/>
    <n v="26000000"/>
    <m/>
    <m/>
    <m/>
    <n v="26000000"/>
    <n v="21926667"/>
    <x v="4"/>
    <d v="2021-03-18T00:00:00"/>
    <d v="2022-01-17T00:00:00"/>
    <n v="300"/>
    <m/>
    <m/>
    <m/>
    <m/>
    <m/>
    <m/>
    <m/>
    <m/>
    <s v="X"/>
    <m/>
    <n v="0.84333334615384614"/>
  </r>
  <r>
    <n v="1"/>
    <n v="52"/>
    <x v="0"/>
    <s v="FDLRUU-CD-052-2021"/>
    <s v="https://community.secop.gov.co/Public/Tendering/OpportunityDetail/Index?noticeUID=CO1.NTC.1737346&amp;isFromPublicArea=True&amp;isModal=False_x000a_"/>
    <x v="0"/>
    <x v="0"/>
    <s v="Prestación de servicios profesionales y de apoyo a la gestión, o para la ejecución de trabajos artísticos que sólo puedan encomendarse a determinadas personas naturales;"/>
    <s v="POYAR JURÍDICAMENTE LA EJECUCIÓN DE LAS ACCIONES REQUERIDAS PARA EL TRÁMITE E IMPULSO PROCESAL DE LAS ACTUACIONES CONTRAVENCIONALES Y/O QUERELLAS QUE CURSEN EN LAS INSPECCIONES DE POLICÍA DE LA LOCALIDAD DE RAFAEL URIBE URIBE"/>
    <x v="0"/>
    <s v="Un Nuevo Contrato Social y Ambiental para la Bogotá del Siglo XXI"/>
    <n v="57"/>
    <x v="0"/>
    <x v="0"/>
    <s v="133011605570000001698"/>
    <n v="1"/>
    <n v="1014224065"/>
    <s v="ANGIE ELIZABETH TORRES MORENO"/>
    <s v="Persona Natural"/>
    <m/>
    <m/>
    <m/>
    <n v="31200000"/>
    <m/>
    <n v="1"/>
    <n v="15600000"/>
    <n v="46800000"/>
    <n v="46800000"/>
    <x v="63"/>
    <d v="2021-02-09T00:00:00"/>
    <d v="2021-11-08T00:00:00"/>
    <n v="180"/>
    <n v="1"/>
    <n v="90"/>
    <m/>
    <m/>
    <m/>
    <m/>
    <m/>
    <m/>
    <s v="X"/>
    <m/>
    <n v="1"/>
  </r>
  <r>
    <n v="1"/>
    <n v="85"/>
    <x v="0"/>
    <s v="FDLRUU-CD-085-2021"/>
    <s v="https://community.secop.gov.co/Public/Tendering/ContractNoticePhases/View?PPI=CO1.PPI.12003823&amp;isFromPublicArea=True&amp;isModal=False"/>
    <x v="0"/>
    <x v="0"/>
    <s v="Prestación de servicios profesionales y de apoyo a la gestión, o para la ejecución de trabajos artísticos que sólo puedan encomendarse a determinadas personas naturales;"/>
    <s v="PRESTAR LOS SERVICIOS PROFESIONALES PARA ACOMPAÑAR LOS PROCESOS DE FORMULACION, EVALUACIÓN Y SEGUIMIENTO DE LOS PROYECTOS DE INFRAESTRUCTURA, MALLA VIAL, SALONES COMUNALES, MITIGACION ESPACIO PÚBLICO Y PARQUES DE LA LOCALIDAD DE RAFAEL URIBE URIBE"/>
    <x v="0"/>
    <s v="Un Nuevo Contrato Social y Ambiental para la Bogotá del Siglo XXI"/>
    <n v="57"/>
    <x v="0"/>
    <x v="0"/>
    <s v="133011605570000001697"/>
    <n v="1"/>
    <n v="52381414"/>
    <s v="ANGELICA MARIA SANCHEZ RODRIGUEZ "/>
    <s v="Persona Natural"/>
    <m/>
    <m/>
    <m/>
    <n v="57000000"/>
    <m/>
    <n v="1"/>
    <n v="6080000"/>
    <n v="63080000"/>
    <n v="54910000"/>
    <x v="13"/>
    <d v="2021-02-12T00:00:00"/>
    <d v="2022-01-13T00:00:00"/>
    <n v="300"/>
    <n v="1"/>
    <n v="32"/>
    <m/>
    <m/>
    <m/>
    <m/>
    <m/>
    <m/>
    <s v="X"/>
    <m/>
    <n v="0.87048192771084343"/>
  </r>
  <r>
    <n v="1"/>
    <n v="125"/>
    <x v="0"/>
    <s v="FDLRUU-CD-125-2021"/>
    <s v="https://community.secop.gov.co/Public/Tendering/OpportunityDetail/Index?noticeUID=CO1.NTC.1780524&amp;isFromPublicArea=True&amp;isModal=False_x000a_"/>
    <x v="0"/>
    <x v="0"/>
    <s v="Prestación de servicios profesionales y de apoyo a la gestión, o para la ejecución de trabajos artísticos que sólo puedan encomendarse a determinadas personas naturales;"/>
    <s v="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x v="0"/>
    <s v="Un Nuevo Contrato Social y Ambiental para la Bogotá del Siglo XXI"/>
    <n v="1"/>
    <x v="2"/>
    <x v="2"/>
    <s v="133011601010000001636"/>
    <n v="1"/>
    <n v="1013611272"/>
    <s v="ANGELA PATRICIA ROZO RODRIGUEZ "/>
    <s v="Persona Natural"/>
    <m/>
    <m/>
    <m/>
    <n v="41600000"/>
    <m/>
    <n v="1"/>
    <n v="15080000"/>
    <n v="56680000"/>
    <n v="48880000"/>
    <x v="2"/>
    <d v="2021-02-19T00:00:00"/>
    <d v="2022-01-13T00:00:00"/>
    <n v="240"/>
    <n v="1"/>
    <n v="87"/>
    <m/>
    <m/>
    <m/>
    <m/>
    <m/>
    <m/>
    <s v="X"/>
    <m/>
    <n v="0.86238532110091748"/>
  </r>
  <r>
    <n v="1"/>
    <n v="36"/>
    <x v="0"/>
    <s v="FDLRUU-CD-036-2021"/>
    <s v="https://community.secop.gov.co/Public/Tendering/ContractNoticePhases/View?PPI=CO1.PPI.11889526&amp;isFromPublicArea=True&amp;isModal=False"/>
    <x v="0"/>
    <x v="0"/>
    <s v="Prestación de servicios profesionales y de apoyo a la gestión, o para la ejecución de trabajos artísticos que sólo puedan encomendarse a determinadas personas naturales;"/>
    <s v="PRESTAR LOS SERVICIOS PERSONALES DE APOYO A LA GESTIÓN PARA LA CONDUCCIÓN DE LOS VEHÍCULOS LIVIANOS QUE LE SEAN ASIGNADOS Y QUE SE ENCUENTREN AL SERVICIO DE LA ALCALDÍA LOCAL DE RAFAEL URIBE URIBE"/>
    <x v="0"/>
    <s v="Un Nuevo Contrato Social y Ambiental para la Bogotá del Siglo XXI"/>
    <n v="57"/>
    <x v="0"/>
    <x v="0"/>
    <s v="133011605570000001697"/>
    <n v="1"/>
    <n v="10541268"/>
    <s v="ANGEL GABRIEL HURTADO HURTADO"/>
    <s v="Persona Natural"/>
    <m/>
    <m/>
    <m/>
    <n v="26000000"/>
    <m/>
    <m/>
    <m/>
    <n v="26000000"/>
    <n v="7453333"/>
    <x v="7"/>
    <d v="2021-02-05T00:00:00"/>
    <d v="2021-06-01T00:00:00"/>
    <n v="300"/>
    <m/>
    <m/>
    <m/>
    <m/>
    <m/>
    <m/>
    <m/>
    <m/>
    <m/>
    <s v="X"/>
    <n v="0.28666665384615386"/>
  </r>
  <r>
    <n v="1"/>
    <n v="199"/>
    <x v="0"/>
    <s v="FDLRUU-CD-199-2021"/>
    <s v="https://community.secop.gov.co/Public/Tendering/OpportunityDetail/Index?noticeUID=CO1.NTC.1851016&amp;isFromPublicArea=True&amp;isModal=False_x000a_"/>
    <x v="0"/>
    <x v="0"/>
    <s v="Prestación de servicios profesionales y de apoyo a la gestión, o para la ejecución de trabajos artísticos que sólo puedan encomendarse a determinadas personas naturales;"/>
    <s v="APOYAR TÉCNICAMENTE LAS DISTINTAS ETAPAS DE LOS PROCESOS DE COMPETENCIA DE LAS INSPECCIONES DE POLICÍA DE LA LOCALIDAD, SEGÚN REPARTO"/>
    <x v="0"/>
    <s v="Un Nuevo Contrato Social y Ambiental para la Bogotá del Siglo XXI"/>
    <n v="57"/>
    <x v="0"/>
    <x v="0"/>
    <s v="133011605570000001698"/>
    <n v="1"/>
    <n v="1013636916"/>
    <s v="ANDRES CAMILO VELASQUEZ LEON"/>
    <s v="Persona Natural"/>
    <m/>
    <m/>
    <m/>
    <n v="31200000"/>
    <m/>
    <n v="1"/>
    <n v="15600000"/>
    <n v="46800000"/>
    <n v="42986667"/>
    <x v="83"/>
    <d v="2021-03-23T00:00:00"/>
    <d v="2021-12-22T00:00:00"/>
    <n v="180"/>
    <n v="1"/>
    <n v="90"/>
    <m/>
    <m/>
    <m/>
    <m/>
    <m/>
    <m/>
    <s v="X"/>
    <m/>
    <n v="0.91851852564102565"/>
  </r>
  <r>
    <n v="1"/>
    <n v="82"/>
    <x v="0"/>
    <s v="FDLRUU-CD-082-2021"/>
    <s v="https://community.secop.gov.co/Public/Tendering/OpportunityDetail/Index?noticeUID=CO1.NTC.1761955&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AL AREA DE GESTION JURIDICO POLICIVA DE LA ALCALDÍA LOCAL DE RAFAEL URIBE URIBE"/>
    <x v="0"/>
    <s v="Un Nuevo Contrato Social y Ambiental para la Bogotá del Siglo XXI"/>
    <n v="57"/>
    <x v="0"/>
    <x v="0"/>
    <s v="133011605570000001698"/>
    <n v="1"/>
    <n v="80180407"/>
    <s v="ANDRES CAMILO REDONDO RENGIFO"/>
    <s v="Persona Natural"/>
    <m/>
    <m/>
    <m/>
    <n v="26000000"/>
    <m/>
    <n v="1"/>
    <n v="2513333"/>
    <n v="28513333"/>
    <n v="24786667"/>
    <x v="8"/>
    <d v="2021-02-15T00:00:00"/>
    <d v="2022-01-13T00:00:00"/>
    <n v="300"/>
    <n v="1"/>
    <n v="29"/>
    <m/>
    <m/>
    <m/>
    <m/>
    <m/>
    <m/>
    <s v="X"/>
    <m/>
    <n v="0.86930093370704853"/>
  </r>
  <r>
    <n v="1"/>
    <n v="237"/>
    <x v="0"/>
    <s v="FDLRUU-CD-237-2021 "/>
    <s v="https://community.secop.gov.co/Public/Tendering/OpportunityDetail/Index?noticeUID=CO1.NTC.2096438&amp;isFromPublicArea=True&amp;isModal=False_x000a_"/>
    <x v="0"/>
    <x v="0"/>
    <s v="Prestación de servicios profesionales y de apoyo a la gestión, o para la ejecución de trabajos artísticos que sólo puedan encomendarse a determinadas personas naturales;"/>
    <s v="PRESTAR LOS SERVICIOS PROFESIONALES AL DESPACHO DE LA ALCALDÍA LOCAL DE RAFAEL URIBE URIBE EN EL ANÁLISIS, DIVULGACION, TRÁMITE Y CONCEPTUALIZACIÓN EN PROCESOS DE GESTIÓN PÚBLICA QUE SE REQUIERA_x0009_ "/>
    <x v="0"/>
    <s v="Un Nuevo Contrato Social y Ambiental para la Bogotá del Siglo XXI"/>
    <n v="57"/>
    <x v="0"/>
    <x v="0"/>
    <s v="133011605570000001697"/>
    <n v="1"/>
    <n v="1140815716"/>
    <s v="ANDREA STHEPANIE DAVILA CLARO"/>
    <s v="Persona Natural"/>
    <m/>
    <m/>
    <m/>
    <n v="26000000"/>
    <m/>
    <m/>
    <m/>
    <n v="26000000"/>
    <n v="22750000"/>
    <x v="17"/>
    <d v="2021-07-16T00:00:00"/>
    <d v="2021-10-31T00:00:00"/>
    <n v="120"/>
    <m/>
    <m/>
    <m/>
    <m/>
    <m/>
    <m/>
    <m/>
    <m/>
    <m/>
    <s v="X"/>
    <n v="0.875"/>
  </r>
  <r>
    <n v="1"/>
    <n v="101"/>
    <x v="0"/>
    <s v="FDLRUU-CD-101-2021"/>
    <s v="https://community.secop.gov.co/Public/Tendering/OpportunityDetail/Index?noticeUID=CO1.NTC.1759851&amp;isFromPublicArea=True&amp;isModal=False_x000a_"/>
    <x v="0"/>
    <x v="0"/>
    <s v="Prestación de servicios profesionales y de apoyo a la gestión, o para la ejecución de trabajos artísticos que sólo puedan encomendarse a determinadas personas naturales;"/>
    <s v="_x0009_PRESTAR SUS SERVICIOS DE APOYO ADMINISTRATIVO ASISTENCIAL AL AREA DE GESTION JURIDICO POLICIVA DE LA ALCALDÍA LOCAL DE RAFAEL URIBE URIBE"/>
    <x v="0"/>
    <s v="Un Nuevo Contrato Social y Ambiental para la Bogotá del Siglo XXI"/>
    <n v="57"/>
    <x v="0"/>
    <x v="0"/>
    <s v="133011605570000001698"/>
    <n v="1"/>
    <n v="1033764978"/>
    <s v="ANDREA DEL PILAR RODRIGUEZ RODRIGUEZ"/>
    <s v="Persona Natural"/>
    <m/>
    <m/>
    <m/>
    <n v="26000000"/>
    <m/>
    <m/>
    <m/>
    <n v="26000000"/>
    <n v="23833333"/>
    <x v="8"/>
    <d v="2021-02-26T00:00:00"/>
    <d v="2021-12-25T00:00:00"/>
    <n v="300"/>
    <m/>
    <m/>
    <m/>
    <m/>
    <m/>
    <m/>
    <m/>
    <m/>
    <s v="X"/>
    <m/>
    <n v="0.91666665384615387"/>
  </r>
  <r>
    <n v="1"/>
    <n v="60"/>
    <x v="0"/>
    <s v="FDLRUU-CD-060-2021"/>
    <s v="https://community.secop.gov.co/Public/Tendering/OpportunityDetail/Index?noticeUID=CO1.NTC.1744386&amp;isFromPublicArea=True&amp;isModal=False_x000a_"/>
    <x v="0"/>
    <x v="0"/>
    <s v="Prestación de servicios profesionales y de apoyo a la gestión, o para la ejecución de trabajos artísticos que sólo puedan encomendarse a determinadas personas naturales;"/>
    <s v="PRESTAR SUS SERVICIOS DE APOYO ADMINISTRATIVO ASISTENCIAL AL ÁREA DE GESTIÓN PARA EL DESARROLLO LOCAL DE LA ALCALDÍA LOCAL DE RAFAEL URIBE URIBE"/>
    <x v="0"/>
    <s v="Un Nuevo Contrato Social y Ambiental para la Bogotá del Siglo XXI"/>
    <n v="57"/>
    <x v="0"/>
    <x v="0"/>
    <s v="133011605570000001697"/>
    <n v="1"/>
    <n v="1033819386"/>
    <s v="ANDREA CAROLINA CAICEDO GARAVITO"/>
    <s v="Persona Natural"/>
    <m/>
    <m/>
    <m/>
    <n v="26000000"/>
    <m/>
    <n v="1"/>
    <n v="2946667"/>
    <n v="28946667"/>
    <n v="25220000"/>
    <x v="5"/>
    <d v="2021-02-10T00:00:00"/>
    <d v="2022-01-13T00:00:00"/>
    <n v="300"/>
    <n v="1"/>
    <n v="34"/>
    <m/>
    <m/>
    <m/>
    <m/>
    <m/>
    <m/>
    <s v="X"/>
    <m/>
    <n v="0.8712574749970351"/>
  </r>
  <r>
    <n v="1"/>
    <n v="140"/>
    <x v="0"/>
    <s v="FDLRUU-CD-140-2021"/>
    <s v="https://community.secop.gov.co/Public/Tendering/OpportunityDetail/Index?noticeUID=CO1.NTC.1792090&amp;isFromPublicArea=True&amp;isModal=False_x000a_"/>
    <x v="0"/>
    <x v="0"/>
    <s v="Prestación de servicios profesionales y de apoyo a la gestión, o para la ejecución de trabajos artísticos que sólo puedan encomendarse a determinadas personas naturales;"/>
    <s v="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x v="0"/>
    <s v="Un Nuevo Contrato Social y Ambiental para la Bogotá del Siglo XXI"/>
    <n v="57"/>
    <x v="0"/>
    <x v="0"/>
    <s v="133011605570000001697"/>
    <n v="1"/>
    <n v="1010221253"/>
    <s v="ANDREA CAROLINA BARRETO PEREZ "/>
    <s v="Persona Natural"/>
    <m/>
    <m/>
    <m/>
    <n v="52000000"/>
    <m/>
    <m/>
    <m/>
    <n v="52000000"/>
    <n v="47840000"/>
    <x v="62"/>
    <d v="2021-02-25T00:00:00"/>
    <d v="2021-12-24T00:00:00"/>
    <n v="300"/>
    <m/>
    <m/>
    <m/>
    <m/>
    <m/>
    <m/>
    <m/>
    <m/>
    <s v="X"/>
    <m/>
    <n v="0.92"/>
  </r>
  <r>
    <n v="1"/>
    <n v="139"/>
    <x v="0"/>
    <s v="FDLRUU-CD-139-2021"/>
    <s v="https://community.secop.gov.co/Public/Tendering/OpportunityDetail/Index?noticeUID=CO1.NTC.1791983&amp;isFromPublicArea=True&amp;isModal=False_x000a_"/>
    <x v="0"/>
    <x v="0"/>
    <s v="Prestación de servicios profesionales y de apoyo a la gestión, o para la ejecución de trabajos artísticos que sólo puedan encomendarse a determinadas personas naturales;"/>
    <s v="APOYAR AL (A) ALCALDE (SA) LOCAL EN EL FORTALECIMIENTO E INCLUSIÓN DE LAS COMUNIDADES NEGRAS, AFROCOLOMBIANAS, PALENQUERAS E INDÍEGNAS EN EL MARCO DE LA POLÍTICA PÚBLICA DISTRITAL Y LOS ESPACIOS DE PARTICIPACIÓN"/>
    <x v="0"/>
    <s v="Un Nuevo Contrato Social y Ambiental para la Bogotá del Siglo XXI"/>
    <n v="57"/>
    <x v="0"/>
    <x v="0"/>
    <s v="133011605570000001697"/>
    <n v="1"/>
    <n v="31324703"/>
    <s v="ANA_x000a_JOSEFINA CABEZAS ENRIQUEZ"/>
    <s v="Persona Natural"/>
    <m/>
    <m/>
    <m/>
    <n v="43000000"/>
    <m/>
    <m/>
    <m/>
    <n v="43000000"/>
    <n v="35260000"/>
    <x v="62"/>
    <d v="2021-02-25T00:00:00"/>
    <d v="2021-12-24T00:00:00"/>
    <n v="300"/>
    <m/>
    <m/>
    <n v="1120740083"/>
    <s v="VERONICA PAOLA CUELLO ESTRADA"/>
    <d v="2021-09-13T00:00:00"/>
    <n v="14620000"/>
    <m/>
    <m/>
    <s v="X"/>
    <m/>
    <n v="0.82"/>
  </r>
  <r>
    <n v="1"/>
    <n v="105"/>
    <x v="0"/>
    <s v="FDLRUU-CD-105-2021"/>
    <s v="https://community.secop.gov.co/Public/Tendering/OpportunityDetail/Index?noticeUID=CO1.NTC.1768096&amp;isFromPublicArea=True&amp;isModal=False_x000a_"/>
    <x v="0"/>
    <x v="0"/>
    <s v="Prestación de servicios profesionales y de apoyo a la gestión, o para la ejecución de trabajos artísticos que sólo puedan encomendarse a determinadas personas naturales;"/>
    <s v="LIDERAR Y GARANTIZAR LA IMPLEMENTACIÓN Y SEGUIMIENTO DE LOS PROCESOS Y PROCEDIMIENTOS DEL SERVICIO SOCIAL_x000a_PARA SUBSIDIO TIPO C DE LA ALCALDÍA LOCAL ."/>
    <x v="0"/>
    <s v="Un Nuevo Contrato Social y Ambiental para la Bogotá del Siglo XXI"/>
    <n v="1"/>
    <x v="2"/>
    <x v="2"/>
    <s v="133011601010000001636"/>
    <n v="1"/>
    <n v="52409679"/>
    <s v="ANA MILENA CARDONA MORA"/>
    <s v="Persona Natural"/>
    <m/>
    <m/>
    <m/>
    <n v="45600000"/>
    <m/>
    <n v="1"/>
    <n v="16530000"/>
    <n v="62130000"/>
    <n v="53580000"/>
    <x v="79"/>
    <d v="2021-02-19T00:00:00"/>
    <d v="2022-01-13T00:00:00"/>
    <n v="240"/>
    <n v="1"/>
    <n v="87"/>
    <m/>
    <m/>
    <m/>
    <m/>
    <m/>
    <m/>
    <s v="X"/>
    <m/>
    <n v="0.86238532110091748"/>
  </r>
  <r>
    <n v="1"/>
    <n v="18"/>
    <x v="0"/>
    <s v="FDLRUU-CD-018-2021"/>
    <s v="https://community.secop.gov.co/Public/Tendering/OpportunityDetail/Index?noticeUID=CO1.NTC.1720500&amp;isFromPublicArea=True&amp;isModal=False_x000a_"/>
    <x v="0"/>
    <x v="0"/>
    <s v="Prestación de servicios profesionales y de apoyo a la gestión, o para la ejecución de trabajos artísticos que sólo puedan encomendarse a determinadas personas naturales;"/>
    <s v="PRESTAR LOS SERVICIOS COMO PROFESIONAL ESPECIALIZADO PARA APOYAR AL ALCALDE LOCAL EN EL CONTROL, SEGUIMIENTO Y VERIFICACION DE LOS PROCESOS DE CONTRATACIÓN EN SUS DIFERENTES ETAPAS EN EL ÁREA DE GESTIÓN DEL DESARROLLO DE LA ALCALDÍA LOCAL DE RAFAEL URIBE URIBE"/>
    <x v="0"/>
    <s v="Un Nuevo Contrato Social y Ambiental para la Bogotá del Siglo XXI"/>
    <n v="57"/>
    <x v="0"/>
    <x v="0"/>
    <s v="133011605570000001697"/>
    <n v="1"/>
    <n v="52962042"/>
    <s v="ANA LORENA CARVAJAL CASTILLO"/>
    <s v="Persona Natural"/>
    <m/>
    <m/>
    <m/>
    <n v="71000000"/>
    <m/>
    <m/>
    <m/>
    <n v="71000000"/>
    <n v="63900000"/>
    <x v="15"/>
    <d v="2021-02-01T00:00:00"/>
    <d v="2021-11-30T00:00:00"/>
    <n v="300"/>
    <m/>
    <m/>
    <m/>
    <m/>
    <m/>
    <m/>
    <m/>
    <m/>
    <s v="X"/>
    <m/>
    <n v="0.9"/>
  </r>
  <r>
    <n v="1"/>
    <n v="155"/>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51912017"/>
    <s v="ANA DOLORES SANABRIA"/>
    <s v="Persona Natural"/>
    <m/>
    <m/>
    <m/>
    <n v="19800000"/>
    <m/>
    <n v="1"/>
    <n v="3153333"/>
    <n v="22953333"/>
    <n v="19800000"/>
    <x v="12"/>
    <d v="2021-03-01T00:00:00"/>
    <d v="2022-01-13T00:00:00"/>
    <n v="270"/>
    <n v="1"/>
    <n v="43"/>
    <m/>
    <m/>
    <m/>
    <m/>
    <m/>
    <m/>
    <s v="X"/>
    <m/>
    <n v="0.86261982083386324"/>
  </r>
  <r>
    <n v="1"/>
    <n v="21"/>
    <x v="0"/>
    <s v="FDLRUU-CD-021-2021"/>
    <s v="https://community.secop.gov.co/Public/Tendering/OpportunityDetail/Index?noticeUID=CO1.NTC.1722020&amp;isFromPublicArea=True&amp;isModal=False_x000a_"/>
    <x v="0"/>
    <x v="0"/>
    <s v="Prestación de servicios profesionales y de apoyo a la gestión, o para la ejecución de trabajos artísticos que sólo puedan encomendarse a determinadas personas naturales;"/>
    <s v="“PRESTAR SUS SERVICIOS DE APOYO TECNICO ADMINISTRATIVO EN LOS ASUNTOS RELACIONADOS CON LA CONTRATACION EN EL AREA DE GESTIÓN DEL DESARROLLO LOCAL DE LA ALCALDÍA LOCAL DE RAFAEL URIBE URIBE”"/>
    <x v="0"/>
    <s v="Un Nuevo Contrato Social y Ambiental para la Bogotá del Siglo XXI"/>
    <n v="57"/>
    <x v="0"/>
    <x v="0"/>
    <s v="133011605570000001697"/>
    <n v="1"/>
    <n v="41799594"/>
    <s v="ANA CONSUELO TRIVIÑO MORALES "/>
    <s v="Persona Natural"/>
    <m/>
    <m/>
    <m/>
    <n v="39000000"/>
    <m/>
    <n v="1"/>
    <n v="5460000"/>
    <n v="44460000"/>
    <n v="38870000"/>
    <x v="15"/>
    <d v="2021-02-02T00:00:00"/>
    <d v="2022-01-13T00:00:00"/>
    <n v="300"/>
    <n v="1"/>
    <n v="42"/>
    <m/>
    <m/>
    <m/>
    <m/>
    <m/>
    <m/>
    <s v="X"/>
    <m/>
    <n v="0.8742690058479532"/>
  </r>
  <r>
    <n v="1"/>
    <n v="461"/>
    <x v="2"/>
    <s v="FDLRUU-SAMC-354-2020"/>
    <s v="https://community.secop.gov.co/Public/Tendering/OpportunityDetail/Index?noticeUID=CO1.NTC.1592323&amp;isFromPublicArea=True&amp;isModal=False_x000a_"/>
    <x v="1"/>
    <x v="2"/>
    <s v="Selección abreviada por menor cuantía "/>
    <s v="CONTRATAR A MONTO AGOTABLE EL DIAGNÓSTICO, MANTENIMIENTO PREVENTIVO Y CORRECTIVO INCLUYENDO MANO DE OBRA Y/O SUMINISTRO DE REPUESTOS ORIGINALES, KITS DE ELEMENTOS, LUBRICANTES, SUMINISTRO DE LLANTAS Y DESPINCHES PARA LOS VEHÍCULOS LIVIANOS DEL FONDO DE DESARROLLO LOCAL RAFAEL URIBE URIBE"/>
    <x v="1"/>
    <s v="Un Nuevo Contrato Social y Ambiental para la Bogotá del Siglo XXI"/>
    <s v="No aplica"/>
    <x v="5"/>
    <x v="5"/>
    <s v="1310202010203"/>
    <n v="1"/>
    <n v="860076670"/>
    <s v="AMERICANA AUTOMOTRIZ S.AS"/>
    <s v="Persona Jurídica"/>
    <m/>
    <m/>
    <m/>
    <m/>
    <m/>
    <n v="1"/>
    <n v="20000000"/>
    <n v="20000000"/>
    <n v="0"/>
    <x v="121"/>
    <d v="2021-07-30T00:00:00"/>
    <d v="2022-03-04T00:00:00"/>
    <n v="420"/>
    <n v="2"/>
    <n v="240"/>
    <m/>
    <m/>
    <m/>
    <m/>
    <m/>
    <s v="X"/>
    <m/>
    <m/>
    <n v="0"/>
  </r>
  <r>
    <n v="1"/>
    <n v="83"/>
    <x v="0"/>
    <s v="FDLRUU-CD-083-2021"/>
    <s v="https://community.secop.gov.co/Public/Tendering/OpportunityDetail/Index?noticeUID=CO1.NTC.1767059&amp;isFromPublicArea=True&amp;isModal=False_x000a_"/>
    <x v="0"/>
    <x v="0"/>
    <s v="Prestación de servicios profesionales y de apoyo a la gestión, o para la ejecución de trabajos artísticos que sólo puedan encomendarse a determinadas personas naturales;"/>
    <s v="PRESTAR LOS SERVICIOS PROFESIONALES PARA EL APOYO EN LA ELABORACIÓN DE ESTUDIOS PREVIOS Y APOYAR LA SUPERVISIÓN DE LOS PROCESOS ADELANTADOS PARA EL FUNCIONAMIENTO DE LA ENTIDAD EN EL ÁREA DE GESTIÓN DE DESARROLLO LOCAL DE LA ALCALDÍA LOCAL DE RAFAEL URIBE URIBE"/>
    <x v="0"/>
    <s v="Un Nuevo Contrato Social y Ambiental para la Bogotá del Siglo XXI"/>
    <n v="57"/>
    <x v="0"/>
    <x v="0"/>
    <s v="133011605570000001697"/>
    <n v="1"/>
    <n v="19398360"/>
    <s v="ALVARO DE JESUS APARICIO CELY"/>
    <s v="Persona Natural"/>
    <m/>
    <m/>
    <m/>
    <n v="60000000"/>
    <m/>
    <n v="1"/>
    <n v="5600000"/>
    <n v="65600000"/>
    <n v="57000000"/>
    <x v="0"/>
    <d v="2021-02-16T00:00:00"/>
    <d v="2022-01-13T00:00:00"/>
    <n v="300"/>
    <n v="1"/>
    <n v="28"/>
    <m/>
    <m/>
    <m/>
    <m/>
    <m/>
    <m/>
    <s v="X"/>
    <m/>
    <n v="0.86890243902439024"/>
  </r>
  <r>
    <n v="1"/>
    <n v="176"/>
    <x v="0"/>
    <s v="FDLRUU-CD-176-2021"/>
    <s v="https://community.secop.gov.co/Public/Tendering/OpportunityDetail/Index?noticeUID=CO1.NTC.1804384&amp;isFromPublicArea=True&amp;isModal=False_x000a_"/>
    <x v="0"/>
    <x v="0"/>
    <s v="Prestación de servicios profesionales y de apoyo a la gestión, o para la ejecución de trabajos artísticos que sólo puedan encomendarse a determinadas personas naturales;"/>
    <s v="PRESTAR LOS SERVICIOS DE APOYO A LA GESTIÓN EN LAS LABORES ADMINISTRATIVAS, OPERATIVAS Y LOGISTICAS QUE SE REQUIERAN EN EL ÁREA DE GESTIÓN DEL DESARROLLO-ALMACEN DE LA ALCALDÍA LOCAL DE RAFAEL URIBE URIBE"/>
    <x v="0"/>
    <s v="Un Nuevo Contrato Social y Ambiental para la Bogotá del Siglo XXI"/>
    <n v="57"/>
    <x v="0"/>
    <x v="0"/>
    <s v="133011605570000001697"/>
    <n v="1"/>
    <n v="79303323"/>
    <s v="ALVARO CASTAÑEDA ALDANA "/>
    <s v="Persona Natural"/>
    <m/>
    <m/>
    <m/>
    <n v="26000000"/>
    <m/>
    <m/>
    <m/>
    <n v="26000000"/>
    <n v="23400000"/>
    <x v="12"/>
    <d v="2021-03-01T00:00:00"/>
    <d v="2021-12-31T00:00:00"/>
    <n v="300"/>
    <m/>
    <m/>
    <m/>
    <m/>
    <m/>
    <m/>
    <m/>
    <m/>
    <s v="X"/>
    <m/>
    <n v="0.9"/>
  </r>
  <r>
    <n v="1"/>
    <n v="83022"/>
    <x v="0"/>
    <s v="OC-83022"/>
    <s v="https://colombiacompra.gov.co/tienda-virtual-del-estado-colombiano/ordenes-compra/83022"/>
    <x v="3"/>
    <x v="2"/>
    <s v="Acuerdo marco de precios "/>
    <s v="ADQUISICION DE EQUIPOS DE COMPUTO PARA EL FUNCIONAMIENTO DE LA ALCALDÍA LOCAL DE RAFAEL URIBE URIBE”_x000a_"/>
    <x v="1"/>
    <s v="Un Nuevo Contrato Social y Ambiental para la Bogotá del Siglo XXI"/>
    <s v="No aplica"/>
    <x v="5"/>
    <x v="5"/>
    <s v="1310201010102"/>
    <n v="1"/>
    <n v="890900608"/>
    <s v="ALMACENES EXITO S A"/>
    <s v="Persona Jurídica"/>
    <m/>
    <m/>
    <m/>
    <n v="17596000"/>
    <m/>
    <m/>
    <m/>
    <n v="17596000"/>
    <n v="0"/>
    <x v="14"/>
    <d v="2021-12-17T00:00:00"/>
    <d v="2022-02-21T00:00:00"/>
    <n v="65"/>
    <m/>
    <m/>
    <m/>
    <m/>
    <m/>
    <m/>
    <m/>
    <s v="X"/>
    <m/>
    <m/>
    <n v="0"/>
  </r>
  <r>
    <n v="1"/>
    <n v="2"/>
    <x v="0"/>
    <s v="FDLRUU-CD-002-2021"/>
    <s v="https://community.secop.gov.co/Public/Tendering/OpportunityDetail/Index?noticeUID=CO1.NTC.1685098&amp;isFromPublicArea=True&amp;isModal=False_x000a_"/>
    <x v="0"/>
    <x v="0"/>
    <s v="Prestación de servicios profesionales y de apoyo a la gestión, o para la ejecución de trabajos artísticos que sólo puedan encomendarse a determinadas personas naturales;"/>
    <s v="APOYAR ADMINISTRATIVA Y ASISTENCIALMENTE A LAS INSPECCIONES DE POLICÍA DE LA LOCALIDAD DE RAFAEL URIBE URIBE"/>
    <x v="0"/>
    <s v="Un Nuevo Contrato Social y Ambiental para la Bogotá del Siglo XXI"/>
    <n v="57"/>
    <x v="0"/>
    <x v="0"/>
    <s v="133011605570000001698"/>
    <n v="1"/>
    <n v="1023955863"/>
    <s v="ALISON KATHERINE PEREZ MENDEZ "/>
    <s v="Persona Natural"/>
    <m/>
    <m/>
    <m/>
    <n v="10500000"/>
    <m/>
    <n v="1"/>
    <n v="5250000"/>
    <n v="15750000"/>
    <n v="15750000"/>
    <x v="49"/>
    <d v="2021-01-29T00:00:00"/>
    <d v="2021-10-28T00:00:00"/>
    <n v="180"/>
    <n v="1"/>
    <n v="90"/>
    <m/>
    <m/>
    <m/>
    <m/>
    <m/>
    <m/>
    <s v="X"/>
    <m/>
    <n v="1"/>
  </r>
  <r>
    <n v="1"/>
    <n v="150"/>
    <x v="0"/>
    <s v="FDLRUU-CD-150-2021"/>
    <s v="https://community.secop.gov.co/Public/Tendering/OpportunityDetail/Index?noticeUID=CO1.NTC.1800149&amp;isFromPublicArea=True&amp;isModal=False_x000a_"/>
    <x v="0"/>
    <x v="0"/>
    <s v="Prestación de servicios profesionales y de apoyo a la gestión, o para la ejecución de trabajos artísticos que sólo puedan encomendarse a determinadas personas naturales;"/>
    <s v="EL CONTRATISTA SE OBLIGA CON EL FONDO DE DESARROLLO LOCAL DE RAFAEL URIBE URIBE A PRESTAR SUS SERVICIOS DE APOYO A LA GESTION LOCAL Y TERRITORIAL DE LOS TEMAS DE SEGURIDAD Y CONVIVENCIA CIUDADANA PARA LA ALCALDIA LOCAL DE RAFAEL URIBE URIBE"/>
    <x v="0"/>
    <s v="Un Nuevo Contrato Social y Ambiental para la Bogotá del Siglo XXI"/>
    <n v="43"/>
    <x v="1"/>
    <x v="1"/>
    <s v="133011603430000001680"/>
    <n v="1"/>
    <n v="79908252"/>
    <s v="ALEXANDER ARAGON ORTEGA"/>
    <s v="Persona Natural"/>
    <m/>
    <m/>
    <m/>
    <n v="19800000"/>
    <m/>
    <n v="1"/>
    <n v="3080000"/>
    <n v="22880000"/>
    <n v="19726667"/>
    <x v="12"/>
    <d v="2021-03-02T00:00:00"/>
    <d v="2022-01-13T00:00:00"/>
    <n v="270"/>
    <n v="1"/>
    <n v="42"/>
    <m/>
    <m/>
    <m/>
    <m/>
    <m/>
    <m/>
    <s v="X"/>
    <m/>
    <n v="0.86217950174825175"/>
  </r>
  <r>
    <n v="1"/>
    <n v="191"/>
    <x v="0"/>
    <s v="FDLRUU-CD-191-2021"/>
    <s v="https://community.secop.gov.co/Public/Tendering/OpportunityDetail/Index?noticeUID=CO1.NTC.1838231&amp;isFromPublicArea=True&amp;isModal=False_x000a_"/>
    <x v="0"/>
    <x v="0"/>
    <s v="Prestación de servicios profesionales y de apoyo a la gestión, o para la ejecución de trabajos artísticos que sólo puedan encomendarse a determinadas personas naturales;"/>
    <s v="PRESTAR LOS SERVICIOS TECNICOS PARA APOYAR LOS TRÁMITES Y PROCEDIMIENTOS ADELANTADOS EN EL ÁREA DE GESTIÓN DE DESARROLLO LOCAL - PRESUPUESTO- DEL FONDO DE DESARROLLO LOCAL DE RAFAEL URIBE URIBE”"/>
    <x v="0"/>
    <s v="Un Nuevo Contrato Social y Ambiental para la Bogotá del Siglo XXI"/>
    <n v="57"/>
    <x v="0"/>
    <x v="0"/>
    <s v="133011605570000001697"/>
    <n v="1"/>
    <n v="52856517"/>
    <s v="ALBA MERIDA SEGURA GARCIA"/>
    <s v="Persona Natural"/>
    <m/>
    <m/>
    <m/>
    <n v="37700000"/>
    <m/>
    <m/>
    <m/>
    <n v="37700000"/>
    <n v="33020000"/>
    <x v="99"/>
    <d v="2021-03-17T00:00:00"/>
    <d v="2022-01-06T00:00:00"/>
    <n v="290"/>
    <m/>
    <m/>
    <m/>
    <m/>
    <m/>
    <m/>
    <m/>
    <m/>
    <s v="X"/>
    <m/>
    <n v="0.87586206896551722"/>
  </r>
  <r>
    <n v="1"/>
    <n v="262"/>
    <x v="0"/>
    <s v="FDLRUU-CD-262-2021"/>
    <s v="https://community.secop.gov.co/Public/Tendering/OpportunityDetail/Index?noticeUID=CO1.NTC.2166082&amp;isFromPublicArea=True&amp;isModal=False_x000a_"/>
    <x v="0"/>
    <x v="0"/>
    <s v="Prestación de servicios profesionales y de apoyo a la gestión, o para la ejecución de trabajos artísticos que sólo puedan encomendarse a determinadas personas naturales;"/>
    <s v="PRESTAR SUS SERVICIOS ASISTENCIALES PARA LA GESTIÓN DEL RIESGO, EN EL MARCO DE LOS VIGÍAS DEL RIESGO DE LA LOCALIDAD DE RAFAEL URIBE URIBE"/>
    <x v="0"/>
    <s v="Un Nuevo Contrato Social y Ambiental para la Bogotá del Siglo XXI"/>
    <n v="30"/>
    <x v="3"/>
    <x v="3"/>
    <s v="133011602300000001665"/>
    <n v="1"/>
    <n v="1023952787"/>
    <s v="ADRIANA PAOLA DIAZ CHAVEZ"/>
    <s v="Persona Natural"/>
    <m/>
    <m/>
    <m/>
    <n v="8100000"/>
    <m/>
    <m/>
    <m/>
    <n v="8100000"/>
    <n v="6240000"/>
    <x v="55"/>
    <d v="2021-08-17T00:00:00"/>
    <d v="2022-01-01T00:00:00"/>
    <n v="135"/>
    <m/>
    <m/>
    <m/>
    <m/>
    <m/>
    <m/>
    <m/>
    <m/>
    <s v="X"/>
    <m/>
    <n v="0.77037037037037037"/>
  </r>
  <r>
    <n v="1"/>
    <n v="273"/>
    <x v="0"/>
    <s v="FLDRUU-CD-273-2021"/>
    <s v="https://community.secop.gov.co/Public/Tendering/OpportunityDetail/Index?noticeUID=CO1.NTC.2183657&amp;isFromPublicArea=True&amp;isModal=False_x000a_"/>
    <x v="0"/>
    <x v="0"/>
    <s v="Prestación de servicios profesionales y de apoyo a la gestión, o para la ejecución de trabajos artísticos que sólo puedan encomendarse a determinadas personas naturales;"/>
    <s v="PRESTAR SERVICIOS PROFESIONALES PARA REALIZACIÓN DE ACUERDOS QUE PROMUEVAN LA CONVIVENCIA ARMÓNICA ENTRE LA_x000a_CIUDADANÍA Y LOS VENDEDORES INFORMALES Y ESTACIONARIOS ORIENTADOS A LA SOLUCIÓN DE LOS CONFLICTOS DERIVADOS DEL USO_x000a_DEL ESPACIO PÚBLICO CONTEMPLADOS EN EL PROYECTO DE INVERSIÓN 1681 CULTURA CIUDADANA Y USO OPTIMO DEL ESPACIO PUBLICO EN RAFAEL URIBE URIBE"/>
    <x v="0"/>
    <s v="Un Nuevo Contrato Social y Ambiental para la Bogotá del Siglo XXI"/>
    <n v="45"/>
    <x v="20"/>
    <x v="1"/>
    <s v="133011603450000001681"/>
    <n v="1"/>
    <n v="1014178675"/>
    <s v="ADRIANA MARITZA ANGULO LEON "/>
    <s v="Persona Natural"/>
    <m/>
    <m/>
    <m/>
    <n v="20000000"/>
    <m/>
    <m/>
    <m/>
    <n v="20000000"/>
    <n v="15666667"/>
    <x v="54"/>
    <d v="2021-08-27T00:00:00"/>
    <d v="2021-12-26T00:00:00"/>
    <n v="120"/>
    <m/>
    <m/>
    <m/>
    <m/>
    <m/>
    <m/>
    <m/>
    <m/>
    <s v="X"/>
    <m/>
    <n v="0.78333335000000004"/>
  </r>
  <r>
    <n v="1"/>
    <n v="99"/>
    <x v="0"/>
    <s v="FDLRUU-CD-099-2021"/>
    <s v="https://community.secop.gov.co/Public/Tendering/OpportunityDetail/Index?noticeUID=CO1.NTC.1771898&amp;isFromPublicArea=True&amp;isModal=False"/>
    <x v="0"/>
    <x v="0"/>
    <s v="Prestación de servicios profesionales y de apoyo a la gestión, o para la ejecución de trabajos artísticos que sólo puedan encomendarse a determinadas personas naturales;"/>
    <s v="APOYAR AL EQUIPO DE PRENSA Y COMUNICACIONES DE LA ALCALDÍA LOCAL EN LA REALIZACIÓN Y PUBLICACIÓN DE CONTENIDOS DE REDES SOCIALES Y CANALES DE DIVULGACIÓN DIGITAL (SITIO WEB) DE LA ALCALDÍA LOCAL"/>
    <x v="0"/>
    <s v="Un Nuevo Contrato Social y Ambiental para la Bogotá del Siglo XXI"/>
    <n v="57"/>
    <x v="0"/>
    <x v="0"/>
    <s v="133011605570000001697"/>
    <n v="1"/>
    <n v="1013661860"/>
    <s v=" JOAN SEBASTIAN_x000a_CALVO CONDE"/>
    <s v="Persona Natural"/>
    <m/>
    <m/>
    <m/>
    <n v="52000000"/>
    <m/>
    <n v="1"/>
    <n v="2080000"/>
    <n v="54080000"/>
    <n v="48880000"/>
    <x v="79"/>
    <d v="2021-02-19T00:00:00"/>
    <d v="2021-12-31T00:00:00"/>
    <n v="300"/>
    <n v="1"/>
    <n v="12"/>
    <n v="80165000"/>
    <s v="CESAR ALBERTO SANCHEZ CERERO"/>
    <d v="2021-12-03T00:00:00"/>
    <n v="2773333"/>
    <m/>
    <m/>
    <s v="X"/>
    <m/>
    <n v="0.90384615384615385"/>
  </r>
  <r>
    <n v="1"/>
    <n v="200"/>
    <x v="0"/>
    <s v="FDLRUU-CD-200-2021"/>
    <s v="https://community.secop.gov.co/Public/Tendering/OpportunityDetail/Index?noticeUID=CO1.NTC.1850890&amp;isFromPublicArea=True&amp;isModal=False_x000a_"/>
    <x v="0"/>
    <x v="0"/>
    <s v="Prestación de servicios profesionales y de apoyo a la gestión, o para la ejecución de trabajos artísticos que sólo puedan encomendarse a determinadas personas naturales;"/>
    <s v="APOYAR JURÍDICAMENTE LA EJECUCIÓN DE LAS ACCIONES REQUERIDAS PARA LA DEPURACIÓN DE LAS ACTUACIONES ADMISNITRATIVAS QUE CURSAN EN LA ALCALDÍA LOCAL_x0009_ "/>
    <x v="0"/>
    <s v="Un Nuevo Contrato Social y Ambiental para la Bogotá del Siglo XXI"/>
    <n v="57"/>
    <x v="0"/>
    <x v="0"/>
    <s v="133011605570000001698"/>
    <n v="1"/>
    <n v="1090394855"/>
    <s v=" INÉS ANDREA PÉREZ MANTILLA"/>
    <s v="Persona Natural"/>
    <m/>
    <m/>
    <m/>
    <n v="31200000"/>
    <m/>
    <m/>
    <m/>
    <n v="31200000"/>
    <n v="17506667"/>
    <x v="83"/>
    <d v="2021-03-23T00:00:00"/>
    <d v="2021-08-31T00:00:00"/>
    <n v="180"/>
    <m/>
    <m/>
    <n v="79434206"/>
    <s v="WILLIAM OSWALDO AVILA CORTES "/>
    <d v="2021-07-15T00:00:00"/>
    <n v="11613333"/>
    <m/>
    <m/>
    <m/>
    <s v="X"/>
    <n v="0.56111112179487177"/>
  </r>
  <r>
    <n v="1"/>
    <n v="103"/>
    <x v="0"/>
    <s v="FDLRUU-CD-103-2021"/>
    <s v="https://community.secop.gov.co/Public/Tendering/OpportunityDetail/Index?noticeUID=CO1.NTC.1763836&amp;isFromPublicArea=True&amp;isModal=False_x000a_"/>
    <x v="0"/>
    <x v="0"/>
    <s v="Prestación de servicios profesionales y de apoyo a la gestión, o para la ejecución de trabajos artísticos que sólo puedan encomendarse a determinadas personas naturales;"/>
    <s v="PRESTAR LOS SERVICIOS PROFESIONALES COMO ABOGADO PARA APOYAR LA GESTIÓN CONTRACTUAL DEL ÁREA GESTIÓN DEL DESARROLLO LOCAL DE LA ALCALDÍA LOCAL DE RAFAEL URIBE URIBE EN LOS DIFERENTES PROCESOS DE SELECCIÓN EN SUS ETAPAS PRECONTRACTUAL, CONTRACTUAL Y POSTCONTRACTUAL"/>
    <x v="0"/>
    <s v="Un Nuevo Contrato Social y Ambiental para la Bogotá del Siglo XXI"/>
    <n v="57"/>
    <x v="0"/>
    <x v="0"/>
    <s v="133011605570000001697"/>
    <n v="1"/>
    <n v="80188169"/>
    <s v=" HERNANDO _x000a_FERNÁNDEZ MUÑOZ"/>
    <s v="Persona Natural"/>
    <m/>
    <m/>
    <m/>
    <n v="67000000"/>
    <m/>
    <n v="1"/>
    <n v="6253333"/>
    <n v="73253333"/>
    <n v="63650000"/>
    <x v="0"/>
    <d v="2021-02-16T00:00:00"/>
    <d v="2022-01-13T00:00:00"/>
    <n v="300"/>
    <n v="1"/>
    <n v="28"/>
    <n v="1013608357"/>
    <s v="MONICA JULIANA SANMIGUEL ROJAS "/>
    <d v="2021-09-17T00:00:00"/>
    <n v="19876667"/>
    <m/>
    <m/>
    <s v="X"/>
    <m/>
    <n v="0.86890244297826014"/>
  </r>
  <r>
    <m/>
    <m/>
    <x v="0"/>
    <m/>
    <m/>
    <x v="5"/>
    <x v="3"/>
    <s v="Otros gastos"/>
    <s v="OBLIGACIONES POR PAGAR VIGENCIAS ANTERIORES "/>
    <x v="1"/>
    <s v="Un Nuevo Contrato Social y Ambiental para la Bogotá del Siglo XXI"/>
    <s v="No aplica"/>
    <x v="23"/>
    <x v="6"/>
    <s v="131089001 - 131089002"/>
    <m/>
    <m/>
    <s v="OBLIGACIONES POR PAGAR VIGENCIAS ANTERIORES "/>
    <m/>
    <m/>
    <m/>
    <m/>
    <n v="686352977"/>
    <m/>
    <m/>
    <m/>
    <n v="686352977"/>
    <n v="640782288"/>
    <x v="125"/>
    <m/>
    <m/>
    <m/>
    <m/>
    <m/>
    <m/>
    <m/>
    <m/>
    <m/>
    <m/>
    <m/>
    <m/>
    <m/>
    <n v="0.933604587541550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4"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33:H38" firstHeaderRow="1" firstDataRow="2" firstDataCol="2" rowPageCount="2" colPageCount="1"/>
  <pivotFields count="43">
    <pivotField compact="0" outline="0" showAll="0"/>
    <pivotField compact="0" outline="0" showAll="0"/>
    <pivotField axis="axisPage" compact="0" outline="0" multipleItemSelectionAllowed="1" showAll="0" defaultSubtotal="0">
      <items count="4">
        <item x="2"/>
        <item h="1" x="0"/>
        <item x="1"/>
        <item x="3"/>
      </items>
    </pivotField>
    <pivotField compact="0" outline="0" showAll="0"/>
    <pivotField compact="0" outline="0" showAll="0"/>
    <pivotField axis="axisRow" compact="0" outline="0" multipleItemSelectionAllowed="1" showAll="0" defaultSubtotal="0">
      <items count="11">
        <item x="9"/>
        <item x="3"/>
        <item x="1"/>
        <item x="0"/>
        <item x="2"/>
        <item x="6"/>
        <item x="10"/>
        <item h="1" x="5"/>
        <item x="8"/>
        <item x="4"/>
        <item x="7"/>
      </items>
    </pivotField>
    <pivotField compact="0" outline="0" showAll="0" defaultSubtotal="0"/>
    <pivotField compact="0" outline="0" showAll="0"/>
    <pivotField compact="0" outline="0" showAll="0"/>
    <pivotField axis="axisPage" compact="0" outline="0" multipleItemSelectionAllowed="1" showAll="0">
      <items count="3">
        <item x="1"/>
        <item h="1" x="0"/>
        <item t="default"/>
      </items>
    </pivotField>
    <pivotField compact="0" outline="0" showAll="0"/>
    <pivotField compact="0" outline="0" showAll="0"/>
    <pivotField compact="0" outline="0" showAll="0" defaultSubtotal="0">
      <items count="24">
        <item x="5"/>
        <item x="23"/>
        <item x="7"/>
        <item x="0"/>
        <item x="2"/>
        <item x="4"/>
        <item x="15"/>
        <item x="16"/>
        <item x="19"/>
        <item x="10"/>
        <item x="9"/>
        <item x="18"/>
        <item x="8"/>
        <item x="6"/>
        <item x="13"/>
        <item x="12"/>
        <item x="11"/>
        <item x="3"/>
        <item x="1"/>
        <item x="22"/>
        <item x="21"/>
        <item x="20"/>
        <item x="14"/>
        <item x="17"/>
      </items>
    </pivotField>
    <pivotField axis="axisRow" compact="0" outline="0" showAll="0">
      <items count="8">
        <item x="5"/>
        <item x="2"/>
        <item x="0"/>
        <item x="6"/>
        <item x="3"/>
        <item x="4"/>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5"/>
    <field x="13"/>
  </rowFields>
  <rowItems count="4">
    <i>
      <x v="2"/>
      <x/>
    </i>
    <i>
      <x v="8"/>
      <x/>
    </i>
    <i>
      <x v="9"/>
      <x/>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Número de adiciones" fld="24" baseField="0" baseItem="0"/>
    <dataField name="Suma de Número de adiciones2" fld="24" showDataAs="percentOfCol" baseField="13" baseItem="5" numFmtId="10"/>
  </dataFields>
  <formats count="18">
    <format dxfId="65">
      <pivotArea field="2" grandRow="1" outline="0" axis="axisPage" fieldPosition="0">
        <references count="1">
          <reference field="4294967294" count="1" selected="0">
            <x v="0"/>
          </reference>
        </references>
      </pivotArea>
    </format>
    <format dxfId="64">
      <pivotArea outline="0" fieldPosition="0">
        <references count="1">
          <reference field="4294967294" count="1" selected="0">
            <x v="2"/>
          </reference>
        </references>
      </pivotArea>
    </format>
    <format dxfId="63">
      <pivotArea outline="0" fieldPosition="0">
        <references count="1">
          <reference field="4294967294" count="1">
            <x v="1"/>
          </reference>
        </references>
      </pivotArea>
    </format>
    <format dxfId="62">
      <pivotArea outline="0" fieldPosition="0">
        <references count="1">
          <reference field="4294967294" count="1">
            <x v="3"/>
          </reference>
        </references>
      </pivotArea>
    </format>
    <format dxfId="61">
      <pivotArea type="all" dataOnly="0" outline="0" fieldPosition="0"/>
    </format>
    <format dxfId="60">
      <pivotArea outline="0" collapsedLevelsAreSubtotals="1" fieldPosition="0"/>
    </format>
    <format dxfId="59">
      <pivotArea type="origin" dataOnly="0" labelOnly="1" outline="0" fieldPosition="0"/>
    </format>
    <format dxfId="58">
      <pivotArea field="-2" type="button" dataOnly="0" labelOnly="1" outline="0" axis="axisCol" fieldPosition="0"/>
    </format>
    <format dxfId="57">
      <pivotArea type="topRight" dataOnly="0" labelOnly="1" outline="0" fieldPosition="0"/>
    </format>
    <format dxfId="56">
      <pivotArea field="2" type="button" dataOnly="0" labelOnly="1" outline="0" axis="axisPage" fieldPosition="0"/>
    </format>
    <format dxfId="55">
      <pivotArea field="12" type="button" dataOnly="0" labelOnly="1" outline="0"/>
    </format>
    <format dxfId="54">
      <pivotArea field="13" type="button" dataOnly="0" labelOnly="1" outline="0" axis="axisRow" fieldPosition="1"/>
    </format>
    <format dxfId="53">
      <pivotArea dataOnly="0" labelOnly="1" outline="0" fieldPosition="0">
        <references count="1">
          <reference field="2" count="2">
            <x v="0"/>
            <x v="1"/>
          </reference>
        </references>
      </pivotArea>
    </format>
    <format dxfId="52">
      <pivotArea dataOnly="0" labelOnly="1" grandRow="1" outline="0" fieldPosition="0"/>
    </format>
    <format dxfId="51">
      <pivotArea dataOnly="0" labelOnly="1" outline="0" fieldPosition="0">
        <references count="1">
          <reference field="4294967294" count="4">
            <x v="0"/>
            <x v="1"/>
            <x v="2"/>
            <x v="3"/>
          </reference>
        </references>
      </pivotArea>
    </format>
    <format dxfId="50">
      <pivotArea outline="0" fieldPosition="0">
        <references count="3">
          <reference field="4294967294" count="1" selected="0">
            <x v="0"/>
          </reference>
          <reference field="5" count="7" selected="0">
            <x v="1"/>
            <x v="2"/>
            <x v="3"/>
            <x v="4"/>
            <x v="6"/>
            <x v="8"/>
            <x v="9"/>
          </reference>
          <reference field="13" count="2" selected="0">
            <x v="0"/>
            <x v="3"/>
          </reference>
        </references>
      </pivotArea>
    </format>
    <format dxfId="49">
      <pivotArea outline="0" fieldPosition="0">
        <references count="1">
          <reference field="4294967294" count="1">
            <x v="5"/>
          </reference>
        </references>
      </pivotArea>
    </format>
    <format dxfId="48">
      <pivotArea outline="0" fieldPosition="0">
        <references count="3">
          <reference field="4294967294" count="1" selected="0">
            <x v="0"/>
          </reference>
          <reference field="5" count="1" selected="0">
            <x v="2"/>
          </reference>
          <reference field="13"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5"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O34:U38" firstHeaderRow="1" firstDataRow="2" firstDataCol="1" rowPageCount="2" colPageCount="1"/>
  <pivotFields count="43">
    <pivotField compact="0" outline="0" showAll="0"/>
    <pivotField compact="0" outline="0" showAll="0"/>
    <pivotField axis="axisPage" compact="0" outline="0" multipleItemSelectionAllowed="1" showAll="0" defaultSubtotal="0">
      <items count="4">
        <item x="2"/>
        <item h="1" x="0"/>
        <item x="1"/>
        <item x="3"/>
      </items>
    </pivotField>
    <pivotField compact="0" outline="0" showAll="0"/>
    <pivotField compact="0" outline="0" showAll="0"/>
    <pivotField compact="0" outline="0" multipleItemSelectionAllowed="1" showAll="0" defaultSubtotal="0"/>
    <pivotField axis="axisRow" compact="0" outline="0" showAll="0" defaultSubtotal="0">
      <items count="7">
        <item x="4"/>
        <item x="0"/>
        <item x="1"/>
        <item x="6"/>
        <item x="5"/>
        <item x="2"/>
        <item h="1" x="3"/>
      </items>
    </pivotField>
    <pivotField compact="0" outline="0" showAll="0"/>
    <pivotField compact="0" outline="0" showAll="0"/>
    <pivotField axis="axisPage" compact="0" outline="0" multipleItemSelectionAllowed="1" showAll="0">
      <items count="3">
        <item x="1"/>
        <item h="1" x="0"/>
        <item t="default"/>
      </items>
    </pivotField>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3">
    <i>
      <x v="4"/>
    </i>
    <i>
      <x v="5"/>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Número de adiciones" fld="24" baseField="0" baseItem="0"/>
    <dataField name="Suma de Número de adiciones2" fld="24" showDataAs="percentOfCol" baseField="13" baseItem="5" numFmtId="10"/>
  </dataFields>
  <formats count="6">
    <format dxfId="71">
      <pivotArea field="2" grandRow="1" outline="0" axis="axisPage" fieldPosition="0">
        <references count="1">
          <reference field="4294967294" count="1" selected="0">
            <x v="0"/>
          </reference>
        </references>
      </pivotArea>
    </format>
    <format dxfId="70">
      <pivotArea outline="0" fieldPosition="0">
        <references count="1">
          <reference field="4294967294" count="1" selected="0">
            <x v="2"/>
          </reference>
        </references>
      </pivotArea>
    </format>
    <format dxfId="69">
      <pivotArea outline="0" fieldPosition="0">
        <references count="1">
          <reference field="4294967294" count="1">
            <x v="1"/>
          </reference>
        </references>
      </pivotArea>
    </format>
    <format dxfId="68">
      <pivotArea outline="0" fieldPosition="0">
        <references count="1">
          <reference field="4294967294" count="1">
            <x v="3"/>
          </reference>
        </references>
      </pivotArea>
    </format>
    <format dxfId="67">
      <pivotArea type="all" dataOnly="0" outline="0" fieldPosition="0"/>
    </format>
    <format dxfId="66">
      <pivotArea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1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6:H13" firstHeaderRow="1" firstDataRow="2" firstDataCol="2" rowPageCount="2" colPageCount="1"/>
  <pivotFields count="43">
    <pivotField dataField="1" compact="0" outline="0" showAll="0"/>
    <pivotField compact="0" outline="0" showAll="0"/>
    <pivotField axis="axisPage" compact="0" outline="0" multipleItemSelectionAllowed="1" showAll="0" defaultSubtotal="0">
      <items count="4">
        <item h="1" x="2"/>
        <item x="0"/>
        <item h="1" x="1"/>
        <item h="1" x="3"/>
      </items>
    </pivotField>
    <pivotField compact="0" outline="0" showAll="0"/>
    <pivotField compact="0" outline="0" showAll="0"/>
    <pivotField axis="axisRow" compact="0" outline="0" multipleItemSelectionAllowed="1" showAll="0" defaultSubtotal="0">
      <items count="11">
        <item x="9"/>
        <item x="3"/>
        <item x="1"/>
        <item x="0"/>
        <item x="2"/>
        <item x="6"/>
        <item x="10"/>
        <item h="1" x="5"/>
        <item x="8"/>
        <item x="4"/>
        <item x="7"/>
      </items>
    </pivotField>
    <pivotField compact="0" outline="0" showAll="0" defaultSubtotal="0"/>
    <pivotField compact="0" outline="0" showAll="0"/>
    <pivotField compact="0" outline="0" showAll="0"/>
    <pivotField axis="axisPage" compact="0" outline="0" multipleItemSelectionAllowed="1" showAll="0">
      <items count="3">
        <item x="1"/>
        <item h="1" x="0"/>
        <item t="default"/>
      </items>
    </pivotField>
    <pivotField compact="0" outline="0" showAll="0"/>
    <pivotField compact="0" outline="0" showAll="0"/>
    <pivotField compact="0" outline="0" showAll="0" defaultSubtotal="0">
      <items count="24">
        <item x="5"/>
        <item x="23"/>
        <item x="7"/>
        <item x="0"/>
        <item x="2"/>
        <item x="4"/>
        <item x="15"/>
        <item x="16"/>
        <item x="19"/>
        <item x="10"/>
        <item x="9"/>
        <item x="18"/>
        <item x="8"/>
        <item x="6"/>
        <item x="13"/>
        <item x="12"/>
        <item x="11"/>
        <item x="3"/>
        <item x="1"/>
        <item x="22"/>
        <item x="21"/>
        <item x="20"/>
        <item x="14"/>
        <item x="17"/>
      </items>
    </pivotField>
    <pivotField axis="axisRow" compact="0" outline="0" showAll="0">
      <items count="8">
        <item x="5"/>
        <item x="2"/>
        <item x="0"/>
        <item x="6"/>
        <item x="3"/>
        <item x="4"/>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5"/>
    <field x="13"/>
  </rowFields>
  <rowItems count="6">
    <i>
      <x v="1"/>
      <x/>
    </i>
    <i>
      <x v="2"/>
      <x/>
    </i>
    <i>
      <x v="4"/>
      <x/>
    </i>
    <i>
      <x v="8"/>
      <x/>
    </i>
    <i>
      <x v="9"/>
      <x/>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Cuenta contratos" fld="0" baseField="0" baseItem="0"/>
    <dataField name="Suma de Cuenta contratos2" fld="0" showDataAs="percentOfCol" baseField="13" baseItem="1" numFmtId="10"/>
  </dataFields>
  <formats count="17">
    <format dxfId="88">
      <pivotArea field="2" grandRow="1" outline="0" axis="axisPage" fieldPosition="0">
        <references count="1">
          <reference field="4294967294" count="1" selected="0">
            <x v="0"/>
          </reference>
        </references>
      </pivotArea>
    </format>
    <format dxfId="87">
      <pivotArea outline="0" fieldPosition="0">
        <references count="1">
          <reference field="4294967294" count="1" selected="0">
            <x v="2"/>
          </reference>
        </references>
      </pivotArea>
    </format>
    <format dxfId="86">
      <pivotArea outline="0" fieldPosition="0">
        <references count="1">
          <reference field="4294967294" count="1">
            <x v="1"/>
          </reference>
        </references>
      </pivotArea>
    </format>
    <format dxfId="85">
      <pivotArea outline="0" fieldPosition="0">
        <references count="1">
          <reference field="4294967294" count="1">
            <x v="3"/>
          </reference>
        </references>
      </pivotArea>
    </format>
    <format dxfId="84">
      <pivotArea outline="0" fieldPosition="0">
        <references count="1">
          <reference field="4294967294" count="1">
            <x v="5"/>
          </reference>
        </references>
      </pivotArea>
    </format>
    <format dxfId="83">
      <pivotArea type="all" dataOnly="0" outline="0" fieldPosition="0"/>
    </format>
    <format dxfId="82">
      <pivotArea outline="0" collapsedLevelsAreSubtotals="1" fieldPosition="0"/>
    </format>
    <format dxfId="81">
      <pivotArea type="origin" dataOnly="0" labelOnly="1" outline="0" fieldPosition="0"/>
    </format>
    <format dxfId="80">
      <pivotArea field="-2" type="button" dataOnly="0" labelOnly="1" outline="0" axis="axisCol" fieldPosition="0"/>
    </format>
    <format dxfId="79">
      <pivotArea type="topRight" dataOnly="0" labelOnly="1" outline="0" fieldPosition="0"/>
    </format>
    <format dxfId="78">
      <pivotArea field="2" type="button" dataOnly="0" labelOnly="1" outline="0" axis="axisPage" fieldPosition="0"/>
    </format>
    <format dxfId="77">
      <pivotArea field="12" type="button" dataOnly="0" labelOnly="1" outline="0"/>
    </format>
    <format dxfId="76">
      <pivotArea field="13" type="button" dataOnly="0" labelOnly="1" outline="0" axis="axisRow" fieldPosition="1"/>
    </format>
    <format dxfId="75">
      <pivotArea dataOnly="0" labelOnly="1" outline="0" fieldPosition="0">
        <references count="1">
          <reference field="2" count="2">
            <x v="0"/>
            <x v="1"/>
          </reference>
        </references>
      </pivotArea>
    </format>
    <format dxfId="74">
      <pivotArea dataOnly="0" labelOnly="1" grandRow="1" outline="0" fieldPosition="0"/>
    </format>
    <format dxfId="73">
      <pivotArea dataOnly="0" labelOnly="1" outline="0" fieldPosition="0">
        <references count="1">
          <reference field="4294967294" count="6">
            <x v="0"/>
            <x v="1"/>
            <x v="2"/>
            <x v="3"/>
            <x v="4"/>
            <x v="5"/>
          </reference>
        </references>
      </pivotArea>
    </format>
    <format dxfId="72">
      <pivotArea outline="0" fieldPosition="0">
        <references count="3">
          <reference field="4294967294" count="1" selected="0">
            <x v="0"/>
          </reference>
          <reference field="5" count="7" selected="0">
            <x v="1"/>
            <x v="2"/>
            <x v="3"/>
            <x v="4"/>
            <x v="6"/>
            <x v="8"/>
            <x v="9"/>
          </reference>
          <reference field="13" count="2" selected="0">
            <x v="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O6:U13" firstHeaderRow="1" firstDataRow="2" firstDataCol="1" rowPageCount="2" colPageCount="1"/>
  <pivotFields count="43">
    <pivotField dataField="1" compact="0" outline="0" showAll="0"/>
    <pivotField compact="0" outline="0" showAll="0"/>
    <pivotField axis="axisPage" compact="0" outline="0" multipleItemSelectionAllowed="1" showAll="0" defaultSubtotal="0">
      <items count="4">
        <item h="1" x="2"/>
        <item x="0"/>
        <item h="1" x="1"/>
        <item h="1" x="3"/>
      </items>
    </pivotField>
    <pivotField compact="0" outline="0" showAll="0"/>
    <pivotField compact="0" outline="0" showAll="0"/>
    <pivotField compact="0" outline="0" multipleItemSelectionAllowed="1" showAll="0" defaultSubtotal="0"/>
    <pivotField axis="axisRow" compact="0" outline="0" showAll="0" defaultSubtotal="0">
      <items count="7">
        <item x="4"/>
        <item x="0"/>
        <item x="1"/>
        <item x="6"/>
        <item x="5"/>
        <item x="2"/>
        <item h="1" x="3"/>
      </items>
    </pivotField>
    <pivotField compact="0" outline="0" showAll="0"/>
    <pivotField compact="0" outline="0" showAll="0"/>
    <pivotField axis="axisPage" compact="0" outline="0" multipleItemSelectionAllowed="1" showAll="0">
      <items count="3">
        <item x="1"/>
        <item h="1" x="0"/>
        <item t="default"/>
      </items>
    </pivotField>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6">
    <i>
      <x/>
    </i>
    <i>
      <x v="1"/>
    </i>
    <i>
      <x v="2"/>
    </i>
    <i>
      <x v="4"/>
    </i>
    <i>
      <x v="5"/>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Cuenta contratos" fld="0" baseField="0" baseItem="0"/>
    <dataField name="Suma de Cuenta contratos2" fld="0" showDataAs="percentOfCol" baseField="13" baseItem="1" numFmtId="10"/>
  </dataFields>
  <formats count="6">
    <format dxfId="94">
      <pivotArea field="2" grandRow="1" outline="0" axis="axisPage" fieldPosition="0">
        <references count="1">
          <reference field="4294967294" count="1" selected="0">
            <x v="0"/>
          </reference>
        </references>
      </pivotArea>
    </format>
    <format dxfId="93">
      <pivotArea outline="0" fieldPosition="0">
        <references count="1">
          <reference field="4294967294" count="1" selected="0">
            <x v="2"/>
          </reference>
        </references>
      </pivotArea>
    </format>
    <format dxfId="92">
      <pivotArea outline="0" fieldPosition="0">
        <references count="1">
          <reference field="4294967294" count="1">
            <x v="1"/>
          </reference>
        </references>
      </pivotArea>
    </format>
    <format dxfId="91">
      <pivotArea outline="0" fieldPosition="0">
        <references count="1">
          <reference field="4294967294" count="1">
            <x v="3"/>
          </reference>
        </references>
      </pivotArea>
    </format>
    <format dxfId="90">
      <pivotArea outline="0" fieldPosition="0">
        <references count="1">
          <reference field="4294967294" count="1">
            <x v="5"/>
          </reference>
        </references>
      </pivotArea>
    </format>
    <format dxfId="8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0" cacheId="0" applyNumberFormats="0" applyBorderFormats="0" applyFontFormats="0" applyPatternFormats="0" applyAlignmentFormats="0" applyWidthHeightFormats="1" dataCaption="Valores" updatedVersion="7" minRefreshableVersion="3" useAutoFormatting="1" itemPrintTitles="1" createdVersion="4" indent="0" compact="0" compactData="0" gridDropZones="1" multipleFieldFilters="0">
  <location ref="B7:C119" firstHeaderRow="2" firstDataRow="2" firstDataCol="1" rowPageCount="3" colPageCount="1"/>
  <pivotFields count="43">
    <pivotField dataField="1" compact="0" outline="0" showAll="0"/>
    <pivotField compact="0" outline="0" showAll="0"/>
    <pivotField axis="axisPage" compact="0" outline="0" multipleItemSelectionAllowed="1" showAll="0">
      <items count="5">
        <item x="2"/>
        <item x="1"/>
        <item x="3"/>
        <item x="0"/>
        <item t="default"/>
      </items>
    </pivotField>
    <pivotField compact="0" outline="0" showAll="0" defaultSubtotal="0"/>
    <pivotField compact="0" outline="0" showAll="0"/>
    <pivotField axis="axisPage" compact="0" outline="0" multipleItemSelectionAllowed="1" showAll="0" defaultSubtotal="0">
      <items count="11">
        <item x="0"/>
        <item x="2"/>
        <item x="1"/>
        <item x="8"/>
        <item x="4"/>
        <item x="6"/>
        <item x="3"/>
        <item x="10"/>
        <item x="9"/>
        <item h="1" x="5"/>
        <item x="7"/>
      </items>
    </pivotField>
    <pivotField compact="0" outline="0" showAll="0"/>
    <pivotField compact="0" outline="0" multipleItemSelectionAllowed="1" showAll="0"/>
    <pivotField compact="0" outline="0" showAll="0"/>
    <pivotField axis="axisPage" compact="0" outline="0" multipleItemSelectionAllowed="1" showAll="0" defaultSubtotal="0">
      <items count="2">
        <item h="1" x="1"/>
        <item x="0"/>
      </items>
    </pivotField>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168" outline="0" showAll="0"/>
    <pivotField compact="0" outline="0" showAll="0" defaultSubtotal="0"/>
    <pivotField axis="axisRow" compact="0" outline="0" showAll="0" defaultSubtotal="0">
      <items count="1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25"/>
        <item x="112"/>
        <item x="113"/>
        <item x="114"/>
        <item x="115"/>
        <item x="116"/>
        <item x="117"/>
        <item x="118"/>
        <item x="119"/>
        <item x="120"/>
        <item x="121"/>
        <item x="122"/>
        <item x="123"/>
        <item x="124"/>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s>
  <rowFields count="1">
    <field x="28"/>
  </rowFields>
  <rowItems count="11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4"/>
    </i>
    <i>
      <x v="35"/>
    </i>
    <i>
      <x v="36"/>
    </i>
    <i>
      <x v="37"/>
    </i>
    <i>
      <x v="38"/>
    </i>
    <i>
      <x v="40"/>
    </i>
    <i>
      <x v="41"/>
    </i>
    <i>
      <x v="42"/>
    </i>
    <i>
      <x v="43"/>
    </i>
    <i>
      <x v="44"/>
    </i>
    <i>
      <x v="45"/>
    </i>
    <i>
      <x v="46"/>
    </i>
    <i>
      <x v="47"/>
    </i>
    <i>
      <x v="49"/>
    </i>
    <i>
      <x v="50"/>
    </i>
    <i>
      <x v="52"/>
    </i>
    <i>
      <x v="53"/>
    </i>
    <i>
      <x v="54"/>
    </i>
    <i>
      <x v="55"/>
    </i>
    <i>
      <x v="56"/>
    </i>
    <i>
      <x v="57"/>
    </i>
    <i>
      <x v="58"/>
    </i>
    <i>
      <x v="59"/>
    </i>
    <i>
      <x v="61"/>
    </i>
    <i>
      <x v="62"/>
    </i>
    <i>
      <x v="63"/>
    </i>
    <i>
      <x v="64"/>
    </i>
    <i>
      <x v="65"/>
    </i>
    <i>
      <x v="66"/>
    </i>
    <i>
      <x v="67"/>
    </i>
    <i>
      <x v="68"/>
    </i>
    <i>
      <x v="69"/>
    </i>
    <i>
      <x v="70"/>
    </i>
    <i>
      <x v="71"/>
    </i>
    <i>
      <x v="72"/>
    </i>
    <i>
      <x v="73"/>
    </i>
    <i>
      <x v="74"/>
    </i>
    <i>
      <x v="75"/>
    </i>
    <i>
      <x v="76"/>
    </i>
    <i>
      <x v="77"/>
    </i>
    <i>
      <x v="78"/>
    </i>
    <i>
      <x v="79"/>
    </i>
    <i>
      <x v="80"/>
    </i>
    <i>
      <x v="81"/>
    </i>
    <i>
      <x v="82"/>
    </i>
    <i>
      <x v="83"/>
    </i>
    <i>
      <x v="84"/>
    </i>
    <i>
      <x v="86"/>
    </i>
    <i>
      <x v="87"/>
    </i>
    <i>
      <x v="88"/>
    </i>
    <i>
      <x v="89"/>
    </i>
    <i>
      <x v="90"/>
    </i>
    <i>
      <x v="91"/>
    </i>
    <i>
      <x v="94"/>
    </i>
    <i>
      <x v="95"/>
    </i>
    <i>
      <x v="96"/>
    </i>
    <i>
      <x v="97"/>
    </i>
    <i>
      <x v="98"/>
    </i>
    <i>
      <x v="99"/>
    </i>
    <i>
      <x v="100"/>
    </i>
    <i>
      <x v="101"/>
    </i>
    <i>
      <x v="103"/>
    </i>
    <i>
      <x v="104"/>
    </i>
    <i>
      <x v="105"/>
    </i>
    <i>
      <x v="106"/>
    </i>
    <i>
      <x v="108"/>
    </i>
    <i>
      <x v="109"/>
    </i>
    <i>
      <x v="110"/>
    </i>
    <i>
      <x v="111"/>
    </i>
    <i>
      <x v="113"/>
    </i>
    <i>
      <x v="115"/>
    </i>
    <i>
      <x v="116"/>
    </i>
    <i>
      <x v="117"/>
    </i>
    <i>
      <x v="118"/>
    </i>
    <i>
      <x v="119"/>
    </i>
    <i>
      <x v="120"/>
    </i>
    <i>
      <x v="125"/>
    </i>
    <i t="grand">
      <x/>
    </i>
  </rowItems>
  <colItems count="1">
    <i/>
  </colItems>
  <pageFields count="3">
    <pageField fld="9" hier="-1"/>
    <pageField fld="5" hier="-1"/>
    <pageField fld="2" hier="-1"/>
  </pageFields>
  <dataFields count="1">
    <dataField name="Suma de Cuenta contratos"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BV6:CD49" firstHeaderRow="1" firstDataRow="2" firstDataCol="3" rowPageCount="2" colPageCount="1"/>
  <pivotFields count="43">
    <pivotField dataField="1" compact="0" outline="0" showAll="0"/>
    <pivotField compact="0" outline="0" showAll="0"/>
    <pivotField axis="axisPage" compact="0" outline="0" multipleItemSelectionAllowed="1" showAll="0" defaultSubtotal="0">
      <items count="4">
        <item h="1" x="2"/>
        <item x="0"/>
        <item h="1" x="1"/>
        <item h="1" x="3"/>
      </items>
    </pivotField>
    <pivotField compact="0" outline="0" showAll="0"/>
    <pivotField compact="0" outline="0" showAll="0"/>
    <pivotField compact="0" outline="0" multipleItemSelectionAllowed="1" showAll="0" defaultSubtotal="0"/>
    <pivotField axis="axisRow" compact="0" outline="0" showAll="0" defaultSubtotal="0">
      <items count="7">
        <item x="4"/>
        <item x="0"/>
        <item x="1"/>
        <item x="6"/>
        <item x="5"/>
        <item x="2"/>
        <item h="1" x="3"/>
      </items>
    </pivotField>
    <pivotField compact="0" outline="0" showAll="0"/>
    <pivotField compact="0" outline="0" showAll="0"/>
    <pivotField axis="axisPage" compact="0" outline="0" multipleItemSelectionAllowed="1" showAll="0">
      <items count="3">
        <item h="1" x="1"/>
        <item x="0"/>
        <item t="default"/>
      </items>
    </pivotField>
    <pivotField compact="0" outline="0" showAll="0"/>
    <pivotField compact="0" outline="0" showAll="0"/>
    <pivotField axis="axisRow" compact="0" outline="0" showAll="0" defaultSubtotal="0">
      <items count="24">
        <item x="5"/>
        <item x="7"/>
        <item x="11"/>
        <item x="9"/>
        <item x="19"/>
        <item x="21"/>
        <item x="6"/>
        <item x="16"/>
        <item x="1"/>
        <item x="13"/>
        <item x="3"/>
        <item x="20"/>
        <item x="17"/>
        <item x="8"/>
        <item x="0"/>
        <item x="15"/>
        <item x="12"/>
        <item x="18"/>
        <item x="4"/>
        <item x="14"/>
        <item x="22"/>
        <item x="10"/>
        <item x="2"/>
        <item x="23"/>
      </items>
    </pivotField>
    <pivotField axis="axisRow" compact="0" outline="0" showAll="0" defaultSubtotal="0">
      <items count="7">
        <item x="5"/>
        <item x="2"/>
        <item x="3"/>
        <item x="1"/>
        <item x="4"/>
        <item x="0"/>
        <item x="6"/>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6"/>
    <field x="13"/>
    <field x="12"/>
  </rowFields>
  <rowItems count="42">
    <i>
      <x/>
      <x v="2"/>
      <x v="10"/>
    </i>
    <i r="2">
      <x v="16"/>
    </i>
    <i r="1">
      <x v="5"/>
      <x v="13"/>
    </i>
    <i>
      <x v="1"/>
      <x v="1"/>
      <x v="3"/>
    </i>
    <i r="2">
      <x v="5"/>
    </i>
    <i r="2">
      <x v="7"/>
    </i>
    <i r="2">
      <x v="15"/>
    </i>
    <i r="2">
      <x v="21"/>
    </i>
    <i r="2">
      <x v="22"/>
    </i>
    <i r="1">
      <x v="2"/>
      <x v="1"/>
    </i>
    <i r="2">
      <x v="2"/>
    </i>
    <i r="2">
      <x v="6"/>
    </i>
    <i r="2">
      <x v="9"/>
    </i>
    <i r="2">
      <x v="10"/>
    </i>
    <i r="2">
      <x v="16"/>
    </i>
    <i r="1">
      <x v="3"/>
      <x v="8"/>
    </i>
    <i r="2">
      <x v="11"/>
    </i>
    <i r="1">
      <x v="5"/>
      <x v="13"/>
    </i>
    <i r="2">
      <x v="14"/>
    </i>
    <i>
      <x v="2"/>
      <x v="3"/>
      <x v="19"/>
    </i>
    <i r="1">
      <x v="4"/>
      <x v="18"/>
    </i>
    <i r="1">
      <x v="5"/>
      <x v="14"/>
    </i>
    <i>
      <x v="3"/>
      <x v="1"/>
      <x v="21"/>
    </i>
    <i r="1">
      <x v="2"/>
      <x v="10"/>
    </i>
    <i r="2">
      <x v="16"/>
    </i>
    <i>
      <x v="4"/>
      <x v="1"/>
      <x v="21"/>
    </i>
    <i r="1">
      <x v="3"/>
      <x v="4"/>
    </i>
    <i r="2">
      <x v="8"/>
    </i>
    <i r="2">
      <x v="17"/>
    </i>
    <i r="2">
      <x v="19"/>
    </i>
    <i>
      <x v="5"/>
      <x v="1"/>
      <x v="5"/>
    </i>
    <i r="2">
      <x v="7"/>
    </i>
    <i r="2">
      <x v="12"/>
    </i>
    <i r="2">
      <x v="20"/>
    </i>
    <i r="2">
      <x v="21"/>
    </i>
    <i r="2">
      <x v="22"/>
    </i>
    <i r="1">
      <x v="2"/>
      <x v="10"/>
    </i>
    <i r="1">
      <x v="3"/>
      <x v="11"/>
    </i>
    <i r="1">
      <x v="4"/>
      <x v="18"/>
    </i>
    <i r="1">
      <x v="5"/>
      <x v="13"/>
    </i>
    <i r="2">
      <x v="14"/>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Cuenta contratos" fld="0" baseField="0" baseItem="0"/>
    <dataField name="Suma de Cuenta contratos2" fld="0" showDataAs="percentOfCol" baseField="13" baseItem="1" numFmtId="10"/>
  </dataFields>
  <formats count="6">
    <format dxfId="6">
      <pivotArea field="2" grandRow="1" outline="0" axis="axisPage" fieldPosition="0">
        <references count="1">
          <reference field="4294967294" count="1" selected="0">
            <x v="0"/>
          </reference>
        </references>
      </pivotArea>
    </format>
    <format dxfId="5">
      <pivotArea outline="0" fieldPosition="0">
        <references count="1">
          <reference field="4294967294" count="1" selected="0">
            <x v="2"/>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5"/>
          </reference>
        </references>
      </pivotArea>
    </format>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1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6:I51" firstHeaderRow="1" firstDataRow="2" firstDataCol="3" rowPageCount="2" colPageCount="1"/>
  <pivotFields count="43">
    <pivotField dataField="1" compact="0" outline="0" showAll="0"/>
    <pivotField compact="0" outline="0" showAll="0"/>
    <pivotField axis="axisPage" compact="0" outline="0" multipleItemSelectionAllowed="1" showAll="0" defaultSubtotal="0">
      <items count="4">
        <item h="1" x="2"/>
        <item x="0"/>
        <item h="1" x="1"/>
        <item h="1" x="3"/>
      </items>
    </pivotField>
    <pivotField compact="0" outline="0" showAll="0"/>
    <pivotField compact="0" outline="0" showAll="0"/>
    <pivotField axis="axisRow" compact="0" outline="0" multipleItemSelectionAllowed="1" showAll="0" defaultSubtotal="0">
      <items count="11">
        <item x="9"/>
        <item x="3"/>
        <item x="1"/>
        <item x="0"/>
        <item x="2"/>
        <item x="6"/>
        <item x="10"/>
        <item h="1" x="5"/>
        <item x="8"/>
        <item x="4"/>
        <item x="7"/>
      </items>
    </pivotField>
    <pivotField compact="0" outline="0" showAll="0" defaultSubtotal="0"/>
    <pivotField compact="0" outline="0" showAll="0"/>
    <pivotField compact="0" outline="0" showAll="0"/>
    <pivotField axis="axisPage" compact="0" outline="0" multipleItemSelectionAllowed="1" showAll="0">
      <items count="3">
        <item h="1" x="1"/>
        <item x="0"/>
        <item t="default"/>
      </items>
    </pivotField>
    <pivotField compact="0" outline="0" showAll="0"/>
    <pivotField compact="0" outline="0" showAll="0"/>
    <pivotField axis="axisRow" compact="0" outline="0" showAll="0" defaultSubtotal="0">
      <items count="24">
        <item x="5"/>
        <item x="23"/>
        <item x="7"/>
        <item x="0"/>
        <item x="2"/>
        <item x="4"/>
        <item x="15"/>
        <item x="16"/>
        <item x="19"/>
        <item x="10"/>
        <item x="9"/>
        <item x="18"/>
        <item x="8"/>
        <item x="6"/>
        <item x="13"/>
        <item x="12"/>
        <item x="11"/>
        <item x="3"/>
        <item x="1"/>
        <item x="22"/>
        <item x="21"/>
        <item x="20"/>
        <item x="14"/>
        <item x="17"/>
      </items>
    </pivotField>
    <pivotField axis="axisRow" compact="0" outline="0" showAll="0" defaultSubtotal="0">
      <items count="7">
        <item x="5"/>
        <item x="2"/>
        <item x="0"/>
        <item x="6"/>
        <item x="3"/>
        <item x="4"/>
        <item x="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5"/>
    <field x="13"/>
    <field x="12"/>
  </rowFields>
  <rowItems count="44">
    <i>
      <x v="1"/>
      <x v="1"/>
      <x v="9"/>
    </i>
    <i r="2">
      <x v="23"/>
    </i>
    <i r="1">
      <x v="2"/>
      <x v="3"/>
    </i>
    <i r="2">
      <x v="12"/>
    </i>
    <i r="1">
      <x v="4"/>
      <x v="17"/>
    </i>
    <i>
      <x v="2"/>
      <x v="1"/>
      <x v="7"/>
    </i>
    <i r="2">
      <x v="9"/>
    </i>
    <i r="2">
      <x v="19"/>
    </i>
    <i r="2">
      <x v="20"/>
    </i>
    <i r="1">
      <x v="2"/>
      <x v="3"/>
    </i>
    <i r="2">
      <x v="12"/>
    </i>
    <i r="1">
      <x v="4"/>
      <x v="17"/>
    </i>
    <i r="1">
      <x v="5"/>
      <x v="5"/>
    </i>
    <i r="1">
      <x v="6"/>
      <x v="21"/>
    </i>
    <i>
      <x v="3"/>
      <x v="1"/>
      <x v="4"/>
    </i>
    <i r="1">
      <x v="2"/>
      <x v="3"/>
    </i>
    <i r="1">
      <x v="4"/>
      <x v="17"/>
    </i>
    <i r="1">
      <x v="6"/>
      <x v="18"/>
    </i>
    <i r="2">
      <x v="21"/>
    </i>
    <i>
      <x v="4"/>
      <x v="1"/>
      <x v="6"/>
    </i>
    <i r="2">
      <x v="7"/>
    </i>
    <i r="2">
      <x v="9"/>
    </i>
    <i r="2">
      <x v="10"/>
    </i>
    <i r="2">
      <x v="20"/>
    </i>
    <i r="1">
      <x v="4"/>
      <x v="2"/>
    </i>
    <i r="2">
      <x v="13"/>
    </i>
    <i r="2">
      <x v="14"/>
    </i>
    <i r="2">
      <x v="15"/>
    </i>
    <i r="2">
      <x v="16"/>
    </i>
    <i>
      <x v="5"/>
      <x v="2"/>
      <x v="12"/>
    </i>
    <i r="1">
      <x v="4"/>
      <x v="15"/>
    </i>
    <i r="2">
      <x v="17"/>
    </i>
    <i>
      <x v="6"/>
      <x v="2"/>
      <x v="12"/>
    </i>
    <i r="1">
      <x v="4"/>
      <x v="15"/>
    </i>
    <i r="2">
      <x v="17"/>
    </i>
    <i>
      <x v="9"/>
      <x v="1"/>
      <x v="4"/>
    </i>
    <i r="1">
      <x v="5"/>
      <x v="5"/>
    </i>
    <i r="1">
      <x v="6"/>
      <x v="22"/>
    </i>
    <i>
      <x v="10"/>
      <x v="1"/>
      <x v="9"/>
    </i>
    <i r="1">
      <x v="6"/>
      <x v="8"/>
    </i>
    <i r="2">
      <x v="11"/>
    </i>
    <i r="2">
      <x v="18"/>
    </i>
    <i r="2">
      <x v="22"/>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Cuenta contratos" fld="0" baseField="0" baseItem="0"/>
    <dataField name="Suma de Cuenta contratos2" fld="0" showDataAs="percentOfCol" baseField="13" baseItem="1" numFmtId="10"/>
  </dataFields>
  <formats count="17">
    <format dxfId="23">
      <pivotArea field="2" grandRow="1" outline="0" axis="axisPage" fieldPosition="0">
        <references count="1">
          <reference field="4294967294" count="1" selected="0">
            <x v="0"/>
          </reference>
        </references>
      </pivotArea>
    </format>
    <format dxfId="22">
      <pivotArea outline="0" fieldPosition="0">
        <references count="1">
          <reference field="4294967294" count="1" selected="0">
            <x v="2"/>
          </reference>
        </references>
      </pivotArea>
    </format>
    <format dxfId="21">
      <pivotArea outline="0" fieldPosition="0">
        <references count="1">
          <reference field="4294967294" count="1">
            <x v="1"/>
          </reference>
        </references>
      </pivotArea>
    </format>
    <format dxfId="20">
      <pivotArea outline="0" fieldPosition="0">
        <references count="1">
          <reference field="4294967294" count="1">
            <x v="3"/>
          </reference>
        </references>
      </pivotArea>
    </format>
    <format dxfId="19">
      <pivotArea outline="0" fieldPosition="0">
        <references count="1">
          <reference field="4294967294" count="1">
            <x v="5"/>
          </reference>
        </references>
      </pivotArea>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field="-2" type="button" dataOnly="0" labelOnly="1" outline="0" axis="axisCol" fieldPosition="0"/>
    </format>
    <format dxfId="14">
      <pivotArea type="topRight" dataOnly="0" labelOnly="1" outline="0" fieldPosition="0"/>
    </format>
    <format dxfId="13">
      <pivotArea field="2" type="button" dataOnly="0" labelOnly="1" outline="0" axis="axisPage" fieldPosition="0"/>
    </format>
    <format dxfId="12">
      <pivotArea field="12" type="button" dataOnly="0" labelOnly="1" outline="0" axis="axisRow" fieldPosition="2"/>
    </format>
    <format dxfId="11">
      <pivotArea field="13" type="button" dataOnly="0" labelOnly="1" outline="0" axis="axisRow" fieldPosition="1"/>
    </format>
    <format dxfId="10">
      <pivotArea dataOnly="0" labelOnly="1" outline="0" fieldPosition="0">
        <references count="1">
          <reference field="2" count="2">
            <x v="0"/>
            <x v="1"/>
          </reference>
        </references>
      </pivotArea>
    </format>
    <format dxfId="9">
      <pivotArea dataOnly="0" labelOnly="1" grandRow="1" outline="0" fieldPosition="0"/>
    </format>
    <format dxfId="8">
      <pivotArea dataOnly="0" labelOnly="1" outline="0" fieldPosition="0">
        <references count="1">
          <reference field="4294967294" count="6">
            <x v="0"/>
            <x v="1"/>
            <x v="2"/>
            <x v="3"/>
            <x v="4"/>
            <x v="5"/>
          </reference>
        </references>
      </pivotArea>
    </format>
    <format dxfId="7">
      <pivotArea outline="0" fieldPosition="0">
        <references count="3">
          <reference field="4294967294" count="1" selected="0">
            <x v="0"/>
          </reference>
          <reference field="5" count="7" selected="0">
            <x v="1"/>
            <x v="2"/>
            <x v="3"/>
            <x v="4"/>
            <x v="6"/>
            <x v="8"/>
            <x v="9"/>
          </reference>
          <reference field="13" count="2" selected="0">
            <x v="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laDinámica5"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BV117:CC124" firstHeaderRow="1" firstDataRow="2" firstDataCol="2" rowPageCount="2" colPageCount="1"/>
  <pivotFields count="43">
    <pivotField compact="0" outline="0" showAll="0"/>
    <pivotField compact="0" outline="0" showAll="0"/>
    <pivotField axis="axisPage" compact="0" outline="0" multipleItemSelectionAllowed="1" showAll="0" defaultSubtotal="0">
      <items count="4">
        <item x="2"/>
        <item h="1" x="0"/>
        <item x="1"/>
        <item x="3"/>
      </items>
    </pivotField>
    <pivotField compact="0" outline="0" showAll="0"/>
    <pivotField compact="0" outline="0" showAll="0"/>
    <pivotField compact="0" outline="0" multipleItemSelectionAllowed="1" showAll="0" defaultSubtotal="0"/>
    <pivotField axis="axisRow" compact="0" outline="0" showAll="0" defaultSubtotal="0">
      <items count="7">
        <item x="4"/>
        <item x="0"/>
        <item x="1"/>
        <item x="6"/>
        <item x="5"/>
        <item x="2"/>
        <item h="1" x="3"/>
      </items>
    </pivotField>
    <pivotField compact="0" outline="0" showAll="0"/>
    <pivotField compact="0" outline="0" showAll="0"/>
    <pivotField axis="axisPage" compact="0" outline="0" multipleItemSelectionAllowed="1" showAll="0">
      <items count="3">
        <item h="1" x="1"/>
        <item x="0"/>
        <item t="default"/>
      </items>
    </pivotField>
    <pivotField compact="0" outline="0" showAll="0"/>
    <pivotField compact="0" outline="0" showAll="0"/>
    <pivotField axis="axisRow" compact="0" outline="0" showAll="0" defaultSubtotal="0">
      <items count="24">
        <item x="5"/>
        <item x="7"/>
        <item x="11"/>
        <item x="9"/>
        <item x="19"/>
        <item x="21"/>
        <item x="6"/>
        <item x="16"/>
        <item x="1"/>
        <item x="13"/>
        <item x="3"/>
        <item x="20"/>
        <item x="17"/>
        <item x="8"/>
        <item x="0"/>
        <item x="15"/>
        <item x="12"/>
        <item x="18"/>
        <item x="4"/>
        <item x="14"/>
        <item x="22"/>
        <item x="10"/>
        <item x="2"/>
        <item x="23"/>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6"/>
    <field x="12"/>
  </rowFields>
  <rowItems count="6">
    <i>
      <x/>
      <x v="18"/>
    </i>
    <i>
      <x v="1"/>
      <x v="13"/>
    </i>
    <i r="1">
      <x v="18"/>
    </i>
    <i>
      <x v="3"/>
      <x v="18"/>
    </i>
    <i>
      <x v="5"/>
      <x v="18"/>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Número de adiciones" fld="24" baseField="0" baseItem="0"/>
    <dataField name="Suma de Número de adiciones2" fld="24" showDataAs="percentOfCol" baseField="13" baseItem="5" numFmtId="10"/>
  </dataFields>
  <formats count="6">
    <format dxfId="29">
      <pivotArea field="2" grandRow="1" outline="0" axis="axisPage" fieldPosition="0">
        <references count="1">
          <reference field="4294967294" count="1" selected="0">
            <x v="0"/>
          </reference>
        </references>
      </pivotArea>
    </format>
    <format dxfId="28">
      <pivotArea outline="0" fieldPosition="0">
        <references count="1">
          <reference field="4294967294" count="1" selected="0">
            <x v="2"/>
          </reference>
        </references>
      </pivotArea>
    </format>
    <format dxfId="27">
      <pivotArea outline="0" fieldPosition="0">
        <references count="1">
          <reference field="4294967294" count="1">
            <x v="1"/>
          </reference>
        </references>
      </pivotArea>
    </format>
    <format dxfId="26">
      <pivotArea outline="0" fieldPosition="0">
        <references count="1">
          <reference field="4294967294" count="1">
            <x v="3"/>
          </reference>
        </references>
      </pivotArea>
    </format>
    <format dxfId="25">
      <pivotArea type="all" dataOnly="0" outline="0" fieldPosition="0"/>
    </format>
    <format dxfId="24">
      <pivotArea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4"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116:I123" firstHeaderRow="1" firstDataRow="2" firstDataCol="3" rowPageCount="2" colPageCount="1"/>
  <pivotFields count="43">
    <pivotField compact="0" outline="0" showAll="0"/>
    <pivotField compact="0" outline="0" showAll="0"/>
    <pivotField axis="axisPage" compact="0" outline="0" multipleItemSelectionAllowed="1" showAll="0" defaultSubtotal="0">
      <items count="4">
        <item x="2"/>
        <item h="1" x="0"/>
        <item x="1"/>
        <item x="3"/>
      </items>
    </pivotField>
    <pivotField compact="0" outline="0" showAll="0"/>
    <pivotField compact="0" outline="0" showAll="0"/>
    <pivotField axis="axisRow" compact="0" outline="0" multipleItemSelectionAllowed="1" showAll="0" defaultSubtotal="0">
      <items count="11">
        <item x="9"/>
        <item x="3"/>
        <item x="1"/>
        <item x="0"/>
        <item x="2"/>
        <item x="6"/>
        <item x="10"/>
        <item h="1" x="5"/>
        <item x="8"/>
        <item x="4"/>
        <item x="7"/>
      </items>
    </pivotField>
    <pivotField compact="0" outline="0" showAll="0" defaultSubtotal="0"/>
    <pivotField compact="0" outline="0" showAll="0"/>
    <pivotField compact="0" outline="0" showAll="0"/>
    <pivotField axis="axisPage" compact="0" outline="0" multipleItemSelectionAllowed="1" showAll="0">
      <items count="3">
        <item h="1" x="1"/>
        <item x="0"/>
        <item t="default"/>
      </items>
    </pivotField>
    <pivotField compact="0" outline="0" showAll="0"/>
    <pivotField compact="0" outline="0" showAll="0"/>
    <pivotField axis="axisRow" compact="0" outline="0" showAll="0" defaultSubtotal="0">
      <items count="24">
        <item x="5"/>
        <item x="23"/>
        <item x="7"/>
        <item x="0"/>
        <item x="2"/>
        <item x="4"/>
        <item x="15"/>
        <item x="16"/>
        <item x="19"/>
        <item x="10"/>
        <item x="9"/>
        <item x="18"/>
        <item x="8"/>
        <item x="6"/>
        <item x="13"/>
        <item x="12"/>
        <item x="11"/>
        <item x="3"/>
        <item x="1"/>
        <item x="22"/>
        <item x="21"/>
        <item x="20"/>
        <item x="14"/>
        <item x="17"/>
      </items>
    </pivotField>
    <pivotField axis="axisRow" compact="0" outline="0" showAll="0" defaultSubtotal="0">
      <items count="7">
        <item x="5"/>
        <item x="2"/>
        <item x="0"/>
        <item x="6"/>
        <item x="3"/>
        <item x="4"/>
        <item x="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5"/>
    <field x="13"/>
    <field x="12"/>
  </rowFields>
  <rowItems count="6">
    <i>
      <x/>
      <x v="5"/>
      <x v="5"/>
    </i>
    <i>
      <x v="4"/>
      <x v="2"/>
      <x v="12"/>
    </i>
    <i>
      <x v="5"/>
      <x v="5"/>
      <x v="5"/>
    </i>
    <i>
      <x v="6"/>
      <x v="5"/>
      <x v="5"/>
    </i>
    <i>
      <x v="9"/>
      <x v="5"/>
      <x v="5"/>
    </i>
    <i t="grand">
      <x/>
    </i>
  </rowItems>
  <colFields count="1">
    <field x="-2"/>
  </colFields>
  <colItems count="6">
    <i>
      <x/>
    </i>
    <i i="1">
      <x v="1"/>
    </i>
    <i i="2">
      <x v="2"/>
    </i>
    <i i="3">
      <x v="3"/>
    </i>
    <i i="4">
      <x v="4"/>
    </i>
    <i i="5">
      <x v="5"/>
    </i>
  </colItems>
  <pageFields count="2">
    <pageField fld="2" hier="-1"/>
    <pageField fld="9" hier="-1"/>
  </pageFields>
  <dataFields count="6">
    <dataField name="Suma de Valor Final " fld="26" baseField="0" baseItem="0"/>
    <dataField name="Suma de Valor Final 2" fld="26" showDataAs="percentOfCol" baseField="13" baseItem="1" numFmtId="10"/>
    <dataField name="Suma de Giros (Valor en pesos)" fld="27" baseField="0" baseItem="0" numFmtId="167"/>
    <dataField name="Suma de Giros (Valor en pesos)2" fld="27" showDataAs="percentOfCol" baseField="13" baseItem="1" numFmtId="10"/>
    <dataField name="Suma de Número de adiciones" fld="24" baseField="0" baseItem="0"/>
    <dataField name="Suma de Número de adiciones2" fld="24" showDataAs="percentOfCol" baseField="13" baseItem="5" numFmtId="10"/>
  </dataFields>
  <formats count="18">
    <format dxfId="47">
      <pivotArea field="2" grandRow="1" outline="0" axis="axisPage" fieldPosition="0">
        <references count="1">
          <reference field="4294967294" count="1" selected="0">
            <x v="0"/>
          </reference>
        </references>
      </pivotArea>
    </format>
    <format dxfId="46">
      <pivotArea outline="0" fieldPosition="0">
        <references count="1">
          <reference field="4294967294" count="1" selected="0">
            <x v="2"/>
          </reference>
        </references>
      </pivotArea>
    </format>
    <format dxfId="45">
      <pivotArea outline="0" fieldPosition="0">
        <references count="1">
          <reference field="4294967294" count="1">
            <x v="1"/>
          </reference>
        </references>
      </pivotArea>
    </format>
    <format dxfId="44">
      <pivotArea outline="0" fieldPosition="0">
        <references count="1">
          <reference field="4294967294" count="1">
            <x v="3"/>
          </reference>
        </references>
      </pivotArea>
    </format>
    <format dxfId="43">
      <pivotArea type="all" dataOnly="0" outline="0" fieldPosition="0"/>
    </format>
    <format dxfId="42">
      <pivotArea outline="0" collapsedLevelsAreSubtotals="1" fieldPosition="0"/>
    </format>
    <format dxfId="41">
      <pivotArea type="origin" dataOnly="0" labelOnly="1" outline="0" fieldPosition="0"/>
    </format>
    <format dxfId="40">
      <pivotArea field="-2" type="button" dataOnly="0" labelOnly="1" outline="0" axis="axisCol" fieldPosition="0"/>
    </format>
    <format dxfId="39">
      <pivotArea type="topRight" dataOnly="0" labelOnly="1" outline="0" fieldPosition="0"/>
    </format>
    <format dxfId="38">
      <pivotArea field="2" type="button" dataOnly="0" labelOnly="1" outline="0" axis="axisPage" fieldPosition="0"/>
    </format>
    <format dxfId="37">
      <pivotArea field="12" type="button" dataOnly="0" labelOnly="1" outline="0" axis="axisRow" fieldPosition="2"/>
    </format>
    <format dxfId="36">
      <pivotArea field="13" type="button" dataOnly="0" labelOnly="1" outline="0" axis="axisRow" fieldPosition="1"/>
    </format>
    <format dxfId="35">
      <pivotArea dataOnly="0" labelOnly="1" outline="0" fieldPosition="0">
        <references count="1">
          <reference field="2" count="2">
            <x v="0"/>
            <x v="1"/>
          </reference>
        </references>
      </pivotArea>
    </format>
    <format dxfId="34">
      <pivotArea dataOnly="0" labelOnly="1" grandRow="1" outline="0" fieldPosition="0"/>
    </format>
    <format dxfId="33">
      <pivotArea dataOnly="0" labelOnly="1" outline="0" fieldPosition="0">
        <references count="1">
          <reference field="4294967294" count="4">
            <x v="0"/>
            <x v="1"/>
            <x v="2"/>
            <x v="3"/>
          </reference>
        </references>
      </pivotArea>
    </format>
    <format dxfId="32">
      <pivotArea outline="0" fieldPosition="0">
        <references count="3">
          <reference field="4294967294" count="1" selected="0">
            <x v="0"/>
          </reference>
          <reference field="5" count="7" selected="0">
            <x v="1"/>
            <x v="2"/>
            <x v="3"/>
            <x v="4"/>
            <x v="6"/>
            <x v="8"/>
            <x v="9"/>
          </reference>
          <reference field="13" count="2" selected="0">
            <x v="0"/>
            <x v="3"/>
          </reference>
        </references>
      </pivotArea>
    </format>
    <format dxfId="31">
      <pivotArea outline="0" fieldPosition="0">
        <references count="1">
          <reference field="4294967294" count="1">
            <x v="5"/>
          </reference>
        </references>
      </pivotArea>
    </format>
    <format dxfId="30">
      <pivotArea outline="0" fieldPosition="0">
        <references count="3">
          <reference field="4294967294" count="1" selected="0">
            <x v="0"/>
          </reference>
          <reference field="5" count="1" selected="0">
            <x v="2"/>
          </reference>
          <reference field="13"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printerSettings" Target="../printerSettings/printerSettings3.bin"/><Relationship Id="rId4" Type="http://schemas.openxmlformats.org/officeDocument/2006/relationships/pivotTable" Target="../pivotTables/pivotTable9.xml"/></Relationships>
</file>

<file path=xl/worksheets/_rels/sheet4.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2464024&amp;isFromPublicArea=True&amp;isModal=False" TargetMode="External"/><Relationship Id="rId18" Type="http://schemas.openxmlformats.org/officeDocument/2006/relationships/hyperlink" Target="https://community.secop.gov.co/Public/Tendering/OpportunityDetail/Index?noticeUID=CO1.NTC.2430118&amp;isFromPublicArea=True&amp;isModal=False" TargetMode="External"/><Relationship Id="rId26" Type="http://schemas.openxmlformats.org/officeDocument/2006/relationships/hyperlink" Target="https://www.contratos.gov.co/consultas/detalleProceso.do?numConstancia=21-22-26755" TargetMode="External"/><Relationship Id="rId39" Type="http://schemas.openxmlformats.org/officeDocument/2006/relationships/hyperlink" Target="https://community.secop.gov.co/Public/Tendering/OpportunityDetail/Index?noticeUID=CO1.NTC.2418002&amp;isFromPublicArea=True&amp;isModal=False" TargetMode="External"/><Relationship Id="rId21" Type="http://schemas.openxmlformats.org/officeDocument/2006/relationships/hyperlink" Target="https://community.secop.gov.co/Public/Tendering/OpportunityDetail/Index?noticeUID=CO1.NTC.2454697&amp;isFromPublicArea=True&amp;isModal=False" TargetMode="External"/><Relationship Id="rId34" Type="http://schemas.openxmlformats.org/officeDocument/2006/relationships/hyperlink" Target="https://www.contratos.gov.co/consultas/detalleProceso.do?numConstancia=19-12-10231507" TargetMode="External"/><Relationship Id="rId42" Type="http://schemas.openxmlformats.org/officeDocument/2006/relationships/hyperlink" Target="https://community.secop.gov.co/Public/Tendering/OpportunityDetail/Index?noticeUID=CO1.NTC.2016319&amp;isFromPublicArea=True&amp;isModal=False" TargetMode="External"/><Relationship Id="rId47" Type="http://schemas.openxmlformats.org/officeDocument/2006/relationships/hyperlink" Target="https://community.secop.gov.co/Public/Tendering/OpportunityDetail/Index?noticeUID=CO1.NTC.932059&amp;isFromPublicArea=True&amp;isModal=False" TargetMode="External"/><Relationship Id="rId50" Type="http://schemas.openxmlformats.org/officeDocument/2006/relationships/hyperlink" Target="https://www.colombiacompra.gov.co/tienda-virtual-del-estado-colombiano/ordenes-compra/66472" TargetMode="External"/><Relationship Id="rId55" Type="http://schemas.openxmlformats.org/officeDocument/2006/relationships/hyperlink" Target="https://community.secop.gov.co/Public/Tendering/OpportunityDetail/Index?noticeUID=CO1.NTC.2209095&amp;isFromPublicArea=True&amp;isModal=False" TargetMode="External"/><Relationship Id="rId7" Type="http://schemas.openxmlformats.org/officeDocument/2006/relationships/hyperlink" Target="https://community.secop.gov.co/Public/Tendering/OpportunityDetail/Index?noticeUID=CO1.NTC.1954811&amp;isFromPublicArea=True&amp;isModal=False" TargetMode="External"/><Relationship Id="rId2" Type="http://schemas.openxmlformats.org/officeDocument/2006/relationships/hyperlink" Target="https://community.secop.gov.co/Public/Tendering/OpportunityDetail/Index?noticeUID=CO1.NTC.2168457&amp;isFromPublicArea=True&amp;isModal=False" TargetMode="External"/><Relationship Id="rId16" Type="http://schemas.openxmlformats.org/officeDocument/2006/relationships/hyperlink" Target="https://community.secop.gov.co/Public/Tendering/OpportunityDetail/Index?noticeUID=CO1.NTC.2229030&amp;isFromPublicArea=True&amp;isModal=False" TargetMode="External"/><Relationship Id="rId29" Type="http://schemas.openxmlformats.org/officeDocument/2006/relationships/hyperlink" Target="https://community.secop.gov.co/Public/Tendering/OpportunityDetail/Index?noticeUID=CO1.NTC.2104961&amp;isFromPublicArea=True&amp;isModal=False" TargetMode="External"/><Relationship Id="rId11" Type="http://schemas.openxmlformats.org/officeDocument/2006/relationships/hyperlink" Target="https://community.secop.gov.co/Public/Tendering/OpportunityDetail/Index?noticeUID=CO1.NTC.2443542&amp;isFromPublicArea=True&amp;isModal=False" TargetMode="External"/><Relationship Id="rId24" Type="http://schemas.openxmlformats.org/officeDocument/2006/relationships/hyperlink" Target="https://community.secop.gov.co/Public/Tendering/OpportunityDetail/Index?noticeUID=CO1.NTC.1592323&amp;isFromPublicArea=True&amp;isModal=False" TargetMode="External"/><Relationship Id="rId32" Type="http://schemas.openxmlformats.org/officeDocument/2006/relationships/hyperlink" Target="https://community.secop.gov.co/Public/Tendering/OpportunityDetail/Index?noticeUID=CO1.NTC.2110522&amp;isFromPublicArea=True&amp;isModal=False" TargetMode="External"/><Relationship Id="rId37" Type="http://schemas.openxmlformats.org/officeDocument/2006/relationships/hyperlink" Target="https://community.secop.gov.co/Public/Tendering/OpportunityDetail/Index?noticeUID=CO1.NTC.2373811&amp;isFromPublicArea=True&amp;isModal=False" TargetMode="External"/><Relationship Id="rId40" Type="http://schemas.openxmlformats.org/officeDocument/2006/relationships/hyperlink" Target="https://community.secop.gov.co/Public/Tendering/OpportunityDetail/Index?noticeUID=CO1.NTC.975649&amp;isFromPublicArea=True&amp;isModal=False" TargetMode="External"/><Relationship Id="rId45" Type="http://schemas.openxmlformats.org/officeDocument/2006/relationships/hyperlink" Target="https://community.secop.gov.co/Public/Tendering/OpportunityDetail/Index?noticeUID=CO1.NTC.2122110&amp;isFromPublicArea=True&amp;isModal=False" TargetMode="External"/><Relationship Id="rId53" Type="http://schemas.openxmlformats.org/officeDocument/2006/relationships/hyperlink" Target="https://community.secop.gov.co/Public/Tendering/OpportunityDetail/Index?noticeUID=CO1.NTC.1336646&amp;isFromPublicArea=True&amp;isModal=False" TargetMode="External"/><Relationship Id="rId58" Type="http://schemas.openxmlformats.org/officeDocument/2006/relationships/printerSettings" Target="../printerSettings/printerSettings4.bin"/><Relationship Id="rId5" Type="http://schemas.openxmlformats.org/officeDocument/2006/relationships/hyperlink" Target="https://community.secop.gov.co/Public/Tendering/OpportunityDetail/Index?noticeUID=CO1.NTC.2443540&amp;isFromPublicArea=True&amp;isModal=False" TargetMode="External"/><Relationship Id="rId61" Type="http://schemas.openxmlformats.org/officeDocument/2006/relationships/comments" Target="../comments1.xml"/><Relationship Id="rId19" Type="http://schemas.openxmlformats.org/officeDocument/2006/relationships/hyperlink" Target="https://community.secop.gov.co/Public/Tendering/OpportunityDetail/Index?noticeUID=CO1.NTC.2449270&amp;isFromPublicArea=True&amp;isModal=False" TargetMode="External"/><Relationship Id="rId14" Type="http://schemas.openxmlformats.org/officeDocument/2006/relationships/hyperlink" Target="https://community.secop.gov.co/Public/Tendering/ContractNoticePhases/View?PPI=CO1.PPI.15818414&amp;isFromPublicArea=True&amp;isModal=False" TargetMode="External"/><Relationship Id="rId22" Type="http://schemas.openxmlformats.org/officeDocument/2006/relationships/hyperlink" Target="https://community.secop.gov.co/Public/Tendering/OpportunityDetail/Index?noticeUID=CO1.NTC.2463631&amp;isFromPublicArea=True&amp;isModal=False" TargetMode="External"/><Relationship Id="rId27" Type="http://schemas.openxmlformats.org/officeDocument/2006/relationships/hyperlink" Target="https://community.secop.gov.co/Public/Tendering/OpportunityDetail/Index?noticeUID=CO1.NTC.2093989&amp;isFromPublicArea=True&amp;isModal=False" TargetMode="External"/><Relationship Id="rId30" Type="http://schemas.openxmlformats.org/officeDocument/2006/relationships/hyperlink" Target="https://community.secop.gov.co/Public/Tendering/OpportunityDetail/Index?noticeUID=CO1.NTC.2126144&amp;isFromPublicArea=True&amp;isModal=False" TargetMode="External"/><Relationship Id="rId35" Type="http://schemas.openxmlformats.org/officeDocument/2006/relationships/hyperlink" Target="https://community.secop.gov.co/Public/Tendering/OpportunityDetail/Index?noticeUID=CO1.NTC.2014733&amp;isFromPublicArea=True&amp;isModal=False" TargetMode="External"/><Relationship Id="rId43" Type="http://schemas.openxmlformats.org/officeDocument/2006/relationships/hyperlink" Target="https://colombiacompra.gov.co/tienda-virtual-del-estado-colombiano/ordenes-compra/70180" TargetMode="External"/><Relationship Id="rId48" Type="http://schemas.openxmlformats.org/officeDocument/2006/relationships/hyperlink" Target="https://community.secop.gov.co/Public/Tendering/OpportunityDetail/Index?noticeUID=CO1.NTC.1438764&amp;isFromPublicArea=True&amp;isModal=False" TargetMode="External"/><Relationship Id="rId56" Type="http://schemas.openxmlformats.org/officeDocument/2006/relationships/hyperlink" Target="https://community.secop.gov.co/Public/Tendering/OpportunityDetail/Index?noticeUID=CO1.NTC.2209095&amp;isFromPublicArea=True&amp;isModal=False" TargetMode="External"/><Relationship Id="rId8" Type="http://schemas.openxmlformats.org/officeDocument/2006/relationships/hyperlink" Target="https://community.secop.gov.co/Public/Tendering/OpportunityDetail/Index?noticeUID=CO1.NTC.2353674&amp;isFromPublicArea=True&amp;isModal=False" TargetMode="External"/><Relationship Id="rId51" Type="http://schemas.openxmlformats.org/officeDocument/2006/relationships/hyperlink" Target="https://community.secop.gov.co/Public/Tendering/OpportunityDetail/Index?noticeUID=CO1.NTC.2418002&amp;isFromPublicArea=True&amp;isModal=False" TargetMode="External"/><Relationship Id="rId3" Type="http://schemas.openxmlformats.org/officeDocument/2006/relationships/hyperlink" Target="https://community.secop.gov.co/Public/Tendering/OpportunityDetail/Index?noticeUID=CO1.NTC.2206412&amp;isFromPublicArea=True&amp;isModal=False" TargetMode="External"/><Relationship Id="rId12" Type="http://schemas.openxmlformats.org/officeDocument/2006/relationships/hyperlink" Target="https://community.secop.gov.co/Public/Tendering/OpportunityDetail/Index?noticeUID=CO1.NTC.2464124&amp;isFromPublicArea=True&amp;isModal=False" TargetMode="External"/><Relationship Id="rId17" Type="http://schemas.openxmlformats.org/officeDocument/2006/relationships/hyperlink" Target="https://community.secop.gov.co/Public/Tendering/OpportunityDetail/Index?noticeUID=CO1.NTC.2231672&amp;isFromPublicArea=True&amp;isModal=False" TargetMode="External"/><Relationship Id="rId25" Type="http://schemas.openxmlformats.org/officeDocument/2006/relationships/hyperlink" Target="https://community.secop.gov.co/Public/Tendering/OpportunityDetail/Index?noticeUID=CO1.NTC.1859804&amp;isFromPublicArea=True&amp;isModal=False" TargetMode="External"/><Relationship Id="rId33" Type="http://schemas.openxmlformats.org/officeDocument/2006/relationships/hyperlink" Target="https://community.secop.gov.co/Public/Tendering/OpportunityDetail/Index?noticeUID=CO1.NTC.2390010&amp;isFromPublicArea=True&amp;isModal=False" TargetMode="External"/><Relationship Id="rId38" Type="http://schemas.openxmlformats.org/officeDocument/2006/relationships/hyperlink" Target="https://community.secop.gov.co/Public/Tendering/OpportunityDetail/Index?noticeUID=CO1.NTC.2426928&amp;isFromPublicArea=True&amp;isModal=False" TargetMode="External"/><Relationship Id="rId46" Type="http://schemas.openxmlformats.org/officeDocument/2006/relationships/hyperlink" Target="https://community.secop.gov.co/Public/Tendering/OpportunityDetail/Index?noticeUID=CO1.NTC.2401466&amp;isFromPublicArea=True&amp;isModal=False" TargetMode="External"/><Relationship Id="rId59" Type="http://schemas.openxmlformats.org/officeDocument/2006/relationships/drawing" Target="../drawings/drawing1.xml"/><Relationship Id="rId20" Type="http://schemas.openxmlformats.org/officeDocument/2006/relationships/hyperlink" Target="https://community.secop.gov.co/Public/Tendering/OpportunityDetail/Index?noticeUID=CO1.NTC.2458047&amp;isFromPublicArea=True&amp;isModal=False" TargetMode="External"/><Relationship Id="rId41" Type="http://schemas.openxmlformats.org/officeDocument/2006/relationships/hyperlink" Target="https://www.colombiacompra.gov.co/tienda-virtual-del-estado-colombiano/ordenes-compra/66472" TargetMode="External"/><Relationship Id="rId54" Type="http://schemas.openxmlformats.org/officeDocument/2006/relationships/hyperlink" Target="https://community.secop.gov.co/Public/Tendering/OpportunityDetail/Index?noticeUID=CO1.NTC.2104961&amp;isFromPublicArea=True&amp;isModal=False" TargetMode="External"/><Relationship Id="rId1" Type="http://schemas.openxmlformats.org/officeDocument/2006/relationships/hyperlink" Target="mailto:monica.quevedo@gobiernobogota.gov.co" TargetMode="External"/><Relationship Id="rId6" Type="http://schemas.openxmlformats.org/officeDocument/2006/relationships/hyperlink" Target="https://community.secop.gov.co/Public/Tendering/OpportunityDetail/Index?noticeUID=CO1.NTC.2305010&amp;isFromPublicArea=True&amp;isModal=False" TargetMode="External"/><Relationship Id="rId15" Type="http://schemas.openxmlformats.org/officeDocument/2006/relationships/hyperlink" Target="https://community.secop.gov.co/Public/Tendering/OpportunityDetail/Index?noticeUID=CO1.NTC.2171886&amp;isFromPublicArea=True&amp;isModal=False" TargetMode="External"/><Relationship Id="rId23" Type="http://schemas.openxmlformats.org/officeDocument/2006/relationships/hyperlink" Target="https://community.secop.gov.co/Public/Tendering/OpportunityDetail/Index?noticeUID=CO1.NTC.1085480&amp;isFromPublicArea=True&amp;isModal=False" TargetMode="External"/><Relationship Id="rId28" Type="http://schemas.openxmlformats.org/officeDocument/2006/relationships/hyperlink" Target="https://community.secop.gov.co/Public/Tendering/OpportunityDetail/Index?noticeUID=CO1.NTC.2104616&amp;isFromPublicArea=True&amp;isModal=False" TargetMode="External"/><Relationship Id="rId36" Type="http://schemas.openxmlformats.org/officeDocument/2006/relationships/hyperlink" Target="https://community.secop.gov.co/Public/Tendering/OpportunityDetail/Index?noticeUID=CO1.NTC.1336646&amp;isFromPublicArea=True&amp;isModal=False" TargetMode="External"/><Relationship Id="rId49" Type="http://schemas.openxmlformats.org/officeDocument/2006/relationships/hyperlink" Target="https://community.secop.gov.co/Public/Tendering/OpportunityDetail/Index?noticeUID=CO1.NTC.2229818&amp;isFromPublicArea=True&amp;isModal=False" TargetMode="External"/><Relationship Id="rId57" Type="http://schemas.openxmlformats.org/officeDocument/2006/relationships/hyperlink" Target="https://community.secop.gov.co/Public/Tendering/OpportunityDetail/Index?noticeUID=CO1.NTC.2229818&amp;isFromPublicArea=True&amp;isModal=False" TargetMode="External"/><Relationship Id="rId10" Type="http://schemas.openxmlformats.org/officeDocument/2006/relationships/hyperlink" Target="https://community.secop.gov.co/Public/Tendering/OpportunityDetail/Index?noticeUID=CO1.NTC.2443542&amp;isFromPublicArea=True&amp;isModal=False" TargetMode="External"/><Relationship Id="rId31" Type="http://schemas.openxmlformats.org/officeDocument/2006/relationships/hyperlink" Target="https://community.secop.gov.co/Public/Tendering/OpportunityDetail/Index?noticeUID=CO1.NTC.2143725&amp;isFromPublicArea=True&amp;isModal=False" TargetMode="External"/><Relationship Id="rId44" Type="http://schemas.openxmlformats.org/officeDocument/2006/relationships/hyperlink" Target="https://community.secop.gov.co/Public/Tendering/OpportunityDetail/Index?noticeUID=CO1.NTC.2025332&amp;isFromPublicArea=True&amp;isModal=False" TargetMode="External"/><Relationship Id="rId52" Type="http://schemas.openxmlformats.org/officeDocument/2006/relationships/hyperlink" Target="https://community.secop.gov.co/Public/Tendering/OpportunityDetail/Index?noticeUID=CO1.NTC.975649&amp;isFromPublicArea=True&amp;isModal=False" TargetMode="External"/><Relationship Id="rId60" Type="http://schemas.openxmlformats.org/officeDocument/2006/relationships/vmlDrawing" Target="../drawings/vmlDrawing1.vml"/><Relationship Id="rId4" Type="http://schemas.openxmlformats.org/officeDocument/2006/relationships/hyperlink" Target="https://community.secop.gov.co/Public/Tendering/OpportunityDetail/Index?noticeUID=CO1.NTC.2373812&amp;isFromPublicArea=True&amp;isModal=False" TargetMode="External"/><Relationship Id="rId9" Type="http://schemas.openxmlformats.org/officeDocument/2006/relationships/hyperlink" Target="https://community.secop.gov.co/Public/Tendering/OpportunityDetail/Index?noticeUID=CO1.NTC.2401011&amp;isFromPublicArea=True&amp;isModal=Fal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topLeftCell="A3" zoomScale="96" zoomScaleNormal="96" workbookViewId="0">
      <selection activeCell="A18" sqref="A18"/>
    </sheetView>
  </sheetViews>
  <sheetFormatPr baseColWidth="10" defaultColWidth="10.85546875" defaultRowHeight="15"/>
  <cols>
    <col min="1" max="1" width="17.85546875" style="35" customWidth="1"/>
    <col min="2" max="2" width="18.85546875" style="35" bestFit="1" customWidth="1"/>
    <col min="3" max="3" width="17.85546875" style="35" bestFit="1" customWidth="1"/>
    <col min="4" max="4" width="18.85546875" style="35" bestFit="1" customWidth="1"/>
    <col min="5" max="5" width="27.140625" style="35" bestFit="1" customWidth="1"/>
    <col min="6" max="6" width="28.140625" style="35" bestFit="1" customWidth="1"/>
    <col min="7" max="7" width="26.42578125" style="35" bestFit="1" customWidth="1"/>
    <col min="8" max="9" width="27.42578125" style="35" bestFit="1" customWidth="1"/>
    <col min="10" max="10" width="24.140625" style="35" bestFit="1" customWidth="1"/>
    <col min="11" max="14" width="10.85546875" style="35"/>
    <col min="15" max="15" width="25" style="35" bestFit="1" customWidth="1"/>
    <col min="16" max="16" width="17.85546875" style="35" bestFit="1" customWidth="1"/>
    <col min="17" max="17" width="18.85546875" style="35" bestFit="1" customWidth="1"/>
    <col min="18" max="18" width="27.140625" style="35" bestFit="1" customWidth="1"/>
    <col min="19" max="19" width="28.140625" style="35" bestFit="1" customWidth="1"/>
    <col min="20" max="20" width="23.140625" style="35" bestFit="1" customWidth="1"/>
    <col min="21" max="21" width="24.140625" style="35" bestFit="1" customWidth="1"/>
    <col min="22" max="22" width="27.42578125" style="35" bestFit="1" customWidth="1"/>
    <col min="23" max="23" width="24.140625" style="35" bestFit="1" customWidth="1"/>
    <col min="24" max="24" width="22.42578125" style="35" bestFit="1" customWidth="1"/>
    <col min="25" max="16384" width="10.85546875" style="35"/>
  </cols>
  <sheetData>
    <row r="1" spans="1:21">
      <c r="B1" s="433" t="s">
        <v>1965</v>
      </c>
      <c r="C1" s="433"/>
      <c r="D1" s="433"/>
      <c r="E1" s="433"/>
      <c r="O1" s="434" t="s">
        <v>1966</v>
      </c>
      <c r="P1" s="434"/>
      <c r="Q1" s="434"/>
      <c r="R1" s="434"/>
      <c r="S1" s="434"/>
    </row>
    <row r="3" spans="1:21">
      <c r="A3" s="414" t="s">
        <v>4</v>
      </c>
      <c r="B3" s="409">
        <v>2021</v>
      </c>
      <c r="O3" s="414" t="s">
        <v>4</v>
      </c>
      <c r="P3" s="409">
        <v>2021</v>
      </c>
    </row>
    <row r="4" spans="1:21">
      <c r="A4" s="414" t="s">
        <v>168</v>
      </c>
      <c r="B4" s="408" t="s">
        <v>84</v>
      </c>
      <c r="O4" s="414" t="s">
        <v>168</v>
      </c>
      <c r="P4" s="408" t="s">
        <v>84</v>
      </c>
    </row>
    <row r="6" spans="1:21">
      <c r="A6" s="408"/>
      <c r="B6" s="408"/>
      <c r="C6" s="414" t="s">
        <v>1952</v>
      </c>
      <c r="D6" s="408"/>
      <c r="E6" s="408"/>
      <c r="F6" s="408"/>
      <c r="G6" s="408"/>
      <c r="H6" s="408"/>
      <c r="O6" s="408"/>
      <c r="P6" s="414" t="s">
        <v>1952</v>
      </c>
      <c r="Q6" s="408"/>
      <c r="R6" s="408"/>
      <c r="S6" s="408"/>
      <c r="T6" s="408"/>
      <c r="U6" s="408"/>
    </row>
    <row r="7" spans="1:21">
      <c r="A7" s="414" t="s">
        <v>5</v>
      </c>
      <c r="B7" s="414" t="s">
        <v>470</v>
      </c>
      <c r="C7" s="408" t="s">
        <v>1953</v>
      </c>
      <c r="D7" s="408" t="s">
        <v>1954</v>
      </c>
      <c r="E7" s="408" t="s">
        <v>1955</v>
      </c>
      <c r="F7" s="408" t="s">
        <v>1956</v>
      </c>
      <c r="G7" s="408" t="s">
        <v>1957</v>
      </c>
      <c r="H7" s="408" t="s">
        <v>1958</v>
      </c>
      <c r="O7" s="414" t="s">
        <v>6</v>
      </c>
      <c r="P7" s="408" t="s">
        <v>1953</v>
      </c>
      <c r="Q7" s="408" t="s">
        <v>1954</v>
      </c>
      <c r="R7" s="408" t="s">
        <v>1955</v>
      </c>
      <c r="S7" s="408" t="s">
        <v>1956</v>
      </c>
      <c r="T7" s="408" t="s">
        <v>1957</v>
      </c>
      <c r="U7" s="408" t="s">
        <v>1958</v>
      </c>
    </row>
    <row r="8" spans="1:21">
      <c r="A8" s="408" t="s">
        <v>52</v>
      </c>
      <c r="B8" s="408" t="s">
        <v>1948</v>
      </c>
      <c r="C8" s="411">
        <v>46178107</v>
      </c>
      <c r="D8" s="410">
        <v>4.0401209237639409E-2</v>
      </c>
      <c r="E8" s="411">
        <v>25050045</v>
      </c>
      <c r="F8" s="410">
        <v>4.6914478937166354E-2</v>
      </c>
      <c r="G8" s="415">
        <v>8</v>
      </c>
      <c r="H8" s="410">
        <v>0.30769230769230771</v>
      </c>
      <c r="O8" s="408" t="s">
        <v>83</v>
      </c>
      <c r="P8" s="415">
        <v>0</v>
      </c>
      <c r="Q8" s="410">
        <v>0</v>
      </c>
      <c r="R8" s="411">
        <v>0</v>
      </c>
      <c r="S8" s="410">
        <v>0</v>
      </c>
      <c r="T8" s="415">
        <v>1</v>
      </c>
      <c r="U8" s="410">
        <v>3.8461538461538464E-2</v>
      </c>
    </row>
    <row r="9" spans="1:21">
      <c r="A9" s="408" t="s">
        <v>88</v>
      </c>
      <c r="B9" s="408" t="s">
        <v>1948</v>
      </c>
      <c r="C9" s="411">
        <v>835090465</v>
      </c>
      <c r="D9" s="410">
        <v>0.73062034805416753</v>
      </c>
      <c r="E9" s="411">
        <v>413268769</v>
      </c>
      <c r="F9" s="410">
        <v>0.77398220077605329</v>
      </c>
      <c r="G9" s="415">
        <v>6</v>
      </c>
      <c r="H9" s="410">
        <v>0.23076923076923078</v>
      </c>
      <c r="O9" s="408" t="s">
        <v>29</v>
      </c>
      <c r="P9" s="415">
        <v>39538873</v>
      </c>
      <c r="Q9" s="410">
        <v>3.4592545794340408E-2</v>
      </c>
      <c r="R9" s="411">
        <v>19508504</v>
      </c>
      <c r="S9" s="410">
        <v>3.6536114007125559E-2</v>
      </c>
      <c r="T9" s="415">
        <v>6</v>
      </c>
      <c r="U9" s="410">
        <v>0.23076923076923078</v>
      </c>
    </row>
    <row r="10" spans="1:21">
      <c r="A10" s="408" t="s">
        <v>100</v>
      </c>
      <c r="B10" s="408" t="s">
        <v>1948</v>
      </c>
      <c r="C10" s="411">
        <v>30538873</v>
      </c>
      <c r="D10" s="410">
        <v>2.6718449025090976E-2</v>
      </c>
      <c r="E10" s="411">
        <v>16522502</v>
      </c>
      <c r="F10" s="410">
        <v>3.0943839504810829E-2</v>
      </c>
      <c r="G10" s="415">
        <v>5</v>
      </c>
      <c r="H10" s="410">
        <v>0.19230769230769232</v>
      </c>
      <c r="O10" s="408" t="s">
        <v>86</v>
      </c>
      <c r="P10" s="415">
        <v>161359611</v>
      </c>
      <c r="Q10" s="410">
        <v>0.1411734657402717</v>
      </c>
      <c r="R10" s="411">
        <v>60670012</v>
      </c>
      <c r="S10" s="410">
        <v>0.11362462622688423</v>
      </c>
      <c r="T10" s="415">
        <v>6</v>
      </c>
      <c r="U10" s="410">
        <v>0.23076923076923078</v>
      </c>
    </row>
    <row r="11" spans="1:21">
      <c r="A11" s="408" t="s">
        <v>28</v>
      </c>
      <c r="B11" s="408" t="s">
        <v>1948</v>
      </c>
      <c r="C11" s="411">
        <v>130281318</v>
      </c>
      <c r="D11" s="410">
        <v>0.11398307835081757</v>
      </c>
      <c r="E11" s="411">
        <v>60670012</v>
      </c>
      <c r="F11" s="410">
        <v>0.11362462622688423</v>
      </c>
      <c r="G11" s="415">
        <v>3</v>
      </c>
      <c r="H11" s="410">
        <v>0.11538461538461539</v>
      </c>
      <c r="O11" s="408" t="s">
        <v>93</v>
      </c>
      <c r="P11" s="415">
        <v>648482057</v>
      </c>
      <c r="Q11" s="410">
        <v>0.56735671888221417</v>
      </c>
      <c r="R11" s="411">
        <v>343556142</v>
      </c>
      <c r="S11" s="410">
        <v>0.64342229275808227</v>
      </c>
      <c r="T11" s="415">
        <v>2</v>
      </c>
      <c r="U11" s="410">
        <v>7.6923076923076927E-2</v>
      </c>
    </row>
    <row r="12" spans="1:21">
      <c r="A12" s="408" t="s">
        <v>56</v>
      </c>
      <c r="B12" s="408" t="s">
        <v>1948</v>
      </c>
      <c r="C12" s="411">
        <v>100899476</v>
      </c>
      <c r="D12" s="410">
        <v>8.8276915332284531E-2</v>
      </c>
      <c r="E12" s="411">
        <v>18439929</v>
      </c>
      <c r="F12" s="410">
        <v>3.4534854555085356E-2</v>
      </c>
      <c r="G12" s="415">
        <v>4</v>
      </c>
      <c r="H12" s="410">
        <v>0.15384615384615385</v>
      </c>
      <c r="O12" s="408" t="s">
        <v>89</v>
      </c>
      <c r="P12" s="415">
        <v>293607698</v>
      </c>
      <c r="Q12" s="410">
        <v>0.25687726958317375</v>
      </c>
      <c r="R12" s="411">
        <v>110216599</v>
      </c>
      <c r="S12" s="410">
        <v>0.20641696700790799</v>
      </c>
      <c r="T12" s="415">
        <v>11</v>
      </c>
      <c r="U12" s="410">
        <v>0.42307692307692307</v>
      </c>
    </row>
    <row r="13" spans="1:21">
      <c r="A13" s="408" t="s">
        <v>1959</v>
      </c>
      <c r="B13" s="408"/>
      <c r="C13" s="411">
        <v>1142988239</v>
      </c>
      <c r="D13" s="410">
        <v>1</v>
      </c>
      <c r="E13" s="411">
        <v>533951257</v>
      </c>
      <c r="F13" s="410">
        <v>1</v>
      </c>
      <c r="G13" s="415">
        <v>26</v>
      </c>
      <c r="H13" s="410">
        <v>1</v>
      </c>
      <c r="O13" s="408" t="s">
        <v>1959</v>
      </c>
      <c r="P13" s="411">
        <v>1142988239</v>
      </c>
      <c r="Q13" s="410">
        <v>1</v>
      </c>
      <c r="R13" s="411">
        <v>533951257</v>
      </c>
      <c r="S13" s="410">
        <v>1</v>
      </c>
      <c r="T13" s="415">
        <v>26</v>
      </c>
      <c r="U13" s="410">
        <v>1</v>
      </c>
    </row>
    <row r="14" spans="1:21">
      <c r="A14"/>
      <c r="B14"/>
      <c r="C14"/>
      <c r="D14"/>
      <c r="E14"/>
      <c r="F14"/>
      <c r="G14"/>
      <c r="H14"/>
    </row>
    <row r="28" spans="1:19">
      <c r="B28" s="433" t="s">
        <v>1967</v>
      </c>
      <c r="C28" s="433"/>
      <c r="D28" s="433"/>
      <c r="E28" s="433"/>
    </row>
    <row r="29" spans="1:19">
      <c r="O29" s="434" t="s">
        <v>1961</v>
      </c>
      <c r="P29" s="434"/>
      <c r="Q29" s="434"/>
      <c r="R29" s="434"/>
      <c r="S29" s="434"/>
    </row>
    <row r="30" spans="1:19">
      <c r="A30" s="414" t="s">
        <v>4</v>
      </c>
      <c r="B30" s="408" t="s">
        <v>1962</v>
      </c>
    </row>
    <row r="31" spans="1:19">
      <c r="A31" s="414" t="s">
        <v>168</v>
      </c>
      <c r="B31" s="408" t="s">
        <v>84</v>
      </c>
      <c r="O31" s="414" t="s">
        <v>4</v>
      </c>
      <c r="P31" s="408" t="s">
        <v>1962</v>
      </c>
    </row>
    <row r="32" spans="1:19">
      <c r="O32" s="414" t="s">
        <v>168</v>
      </c>
      <c r="P32" s="408" t="s">
        <v>84</v>
      </c>
    </row>
    <row r="33" spans="1:21">
      <c r="A33" s="408"/>
      <c r="B33" s="408"/>
      <c r="C33" s="414" t="s">
        <v>1952</v>
      </c>
      <c r="D33" s="408"/>
      <c r="E33" s="408"/>
      <c r="F33" s="408"/>
      <c r="G33" s="408"/>
      <c r="H33" s="408"/>
    </row>
    <row r="34" spans="1:21">
      <c r="A34" s="414" t="s">
        <v>5</v>
      </c>
      <c r="B34" s="414" t="s">
        <v>470</v>
      </c>
      <c r="C34" s="408" t="s">
        <v>1953</v>
      </c>
      <c r="D34" s="408" t="s">
        <v>1954</v>
      </c>
      <c r="E34" s="408" t="s">
        <v>1955</v>
      </c>
      <c r="F34" s="408" t="s">
        <v>1956</v>
      </c>
      <c r="G34" s="408" t="s">
        <v>1963</v>
      </c>
      <c r="H34" s="408" t="s">
        <v>1964</v>
      </c>
      <c r="O34" s="408"/>
      <c r="P34" s="414" t="s">
        <v>1952</v>
      </c>
      <c r="Q34" s="408"/>
      <c r="R34" s="408"/>
      <c r="S34" s="408"/>
      <c r="T34" s="408"/>
      <c r="U34" s="408"/>
    </row>
    <row r="35" spans="1:21">
      <c r="A35" s="408" t="s">
        <v>88</v>
      </c>
      <c r="B35" s="408" t="s">
        <v>1948</v>
      </c>
      <c r="C35" s="411">
        <v>139452974</v>
      </c>
      <c r="D35" s="410">
        <v>0.69087541237991623</v>
      </c>
      <c r="E35" s="411">
        <v>109802298</v>
      </c>
      <c r="F35" s="410">
        <v>0.6894357497127851</v>
      </c>
      <c r="G35" s="415">
        <v>2</v>
      </c>
      <c r="H35" s="410">
        <v>0.25</v>
      </c>
      <c r="O35" s="414" t="s">
        <v>6</v>
      </c>
      <c r="P35" s="408" t="s">
        <v>1953</v>
      </c>
      <c r="Q35" s="408" t="s">
        <v>1954</v>
      </c>
      <c r="R35" s="408" t="s">
        <v>1955</v>
      </c>
      <c r="S35" s="408" t="s">
        <v>1956</v>
      </c>
      <c r="T35" s="408" t="s">
        <v>1963</v>
      </c>
      <c r="U35" s="408" t="s">
        <v>1964</v>
      </c>
    </row>
    <row r="36" spans="1:21">
      <c r="A36" s="408" t="s">
        <v>28</v>
      </c>
      <c r="B36" s="408" t="s">
        <v>1948</v>
      </c>
      <c r="C36" s="411">
        <v>49231521</v>
      </c>
      <c r="D36" s="410">
        <v>0.24390191472693515</v>
      </c>
      <c r="E36" s="411">
        <v>49231520</v>
      </c>
      <c r="F36" s="410">
        <v>0.30911893939323543</v>
      </c>
      <c r="G36" s="415">
        <v>4</v>
      </c>
      <c r="H36" s="410">
        <v>0.5</v>
      </c>
      <c r="O36" s="408" t="s">
        <v>93</v>
      </c>
      <c r="P36" s="415">
        <v>119452974</v>
      </c>
      <c r="Q36" s="410">
        <v>0.59179177256024251</v>
      </c>
      <c r="R36" s="411">
        <v>109802298</v>
      </c>
      <c r="S36" s="410">
        <v>0.6894357497127851</v>
      </c>
      <c r="T36" s="415">
        <v>1</v>
      </c>
      <c r="U36" s="410">
        <v>0.125</v>
      </c>
    </row>
    <row r="37" spans="1:21">
      <c r="A37" s="408" t="s">
        <v>56</v>
      </c>
      <c r="B37" s="408" t="s">
        <v>1948</v>
      </c>
      <c r="C37" s="411">
        <v>13165175</v>
      </c>
      <c r="D37" s="410">
        <v>6.5222672893148648E-2</v>
      </c>
      <c r="E37" s="411">
        <v>230186</v>
      </c>
      <c r="F37" s="410">
        <v>1.4453108939795334E-3</v>
      </c>
      <c r="G37" s="415">
        <v>2</v>
      </c>
      <c r="H37" s="410">
        <v>0.25</v>
      </c>
      <c r="O37" s="408" t="s">
        <v>89</v>
      </c>
      <c r="P37" s="415">
        <v>82396696</v>
      </c>
      <c r="Q37" s="410">
        <v>0.40820822743975754</v>
      </c>
      <c r="R37" s="411">
        <v>49461706</v>
      </c>
      <c r="S37" s="410">
        <v>0.3105642502872149</v>
      </c>
      <c r="T37" s="415">
        <v>7</v>
      </c>
      <c r="U37" s="410">
        <v>0.875</v>
      </c>
    </row>
    <row r="38" spans="1:21">
      <c r="A38" s="408" t="s">
        <v>1959</v>
      </c>
      <c r="B38" s="408"/>
      <c r="C38" s="411">
        <v>201849670</v>
      </c>
      <c r="D38" s="410">
        <v>1</v>
      </c>
      <c r="E38" s="411">
        <v>159264004</v>
      </c>
      <c r="F38" s="410">
        <v>1</v>
      </c>
      <c r="G38" s="415">
        <v>8</v>
      </c>
      <c r="H38" s="410">
        <v>1</v>
      </c>
      <c r="O38" s="408" t="s">
        <v>1959</v>
      </c>
      <c r="P38" s="411">
        <v>201849670</v>
      </c>
      <c r="Q38" s="410">
        <v>1</v>
      </c>
      <c r="R38" s="411">
        <v>159264004</v>
      </c>
      <c r="S38" s="410">
        <v>1</v>
      </c>
      <c r="T38" s="415">
        <v>8</v>
      </c>
      <c r="U38" s="410">
        <v>1</v>
      </c>
    </row>
    <row r="39" spans="1:21">
      <c r="A39"/>
      <c r="B39"/>
      <c r="C39"/>
      <c r="D39"/>
      <c r="E39"/>
      <c r="F39"/>
      <c r="G39"/>
      <c r="H39"/>
    </row>
    <row r="40" spans="1:21">
      <c r="A40"/>
      <c r="B40"/>
      <c r="C40"/>
      <c r="D40"/>
      <c r="E40"/>
      <c r="F40"/>
      <c r="G40"/>
      <c r="H40"/>
    </row>
  </sheetData>
  <mergeCells count="4">
    <mergeCell ref="B1:E1"/>
    <mergeCell ref="O1:S1"/>
    <mergeCell ref="B28:E28"/>
    <mergeCell ref="O29:S29"/>
  </mergeCells>
  <pageMargins left="0.7" right="0.7" top="0.75" bottom="0.75" header="0.3" footer="0.3"/>
  <pageSetup paperSize="9"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3"/>
  <dimension ref="A1:F40"/>
  <sheetViews>
    <sheetView topLeftCell="A19" workbookViewId="0">
      <selection activeCell="C37" sqref="C37"/>
    </sheetView>
  </sheetViews>
  <sheetFormatPr baseColWidth="10" defaultRowHeight="15"/>
  <cols>
    <col min="2" max="2" width="66.140625" customWidth="1"/>
    <col min="3" max="3" width="63.85546875" customWidth="1"/>
    <col min="4" max="4" width="15.42578125" bestFit="1" customWidth="1"/>
  </cols>
  <sheetData>
    <row r="1" spans="1:5">
      <c r="B1" s="15" t="s">
        <v>80</v>
      </c>
      <c r="C1" s="3" t="s">
        <v>6</v>
      </c>
      <c r="D1" s="4" t="s">
        <v>81</v>
      </c>
      <c r="E1" t="s">
        <v>354</v>
      </c>
    </row>
    <row r="2" spans="1:5" ht="15.75" thickBot="1">
      <c r="A2">
        <v>1</v>
      </c>
      <c r="B2" s="5" t="s">
        <v>82</v>
      </c>
      <c r="C2" s="6" t="s">
        <v>83</v>
      </c>
      <c r="D2" s="7" t="s">
        <v>84</v>
      </c>
      <c r="E2" s="5" t="s">
        <v>362</v>
      </c>
    </row>
    <row r="3" spans="1:5">
      <c r="A3">
        <v>2</v>
      </c>
      <c r="B3" s="8" t="s">
        <v>48</v>
      </c>
      <c r="C3" s="9" t="s">
        <v>29</v>
      </c>
      <c r="D3" s="7" t="s">
        <v>85</v>
      </c>
      <c r="E3" s="5" t="s">
        <v>363</v>
      </c>
    </row>
    <row r="4" spans="1:5">
      <c r="A4">
        <v>3</v>
      </c>
      <c r="B4" s="11" t="s">
        <v>49</v>
      </c>
      <c r="C4" s="9" t="s">
        <v>86</v>
      </c>
      <c r="D4" s="7" t="s">
        <v>87</v>
      </c>
      <c r="E4" s="5" t="s">
        <v>364</v>
      </c>
    </row>
    <row r="5" spans="1:5" ht="16.5">
      <c r="A5">
        <v>4</v>
      </c>
      <c r="B5" s="12" t="s">
        <v>88</v>
      </c>
      <c r="C5" s="9" t="s">
        <v>89</v>
      </c>
      <c r="D5" s="13"/>
      <c r="E5" s="14" t="s">
        <v>365</v>
      </c>
    </row>
    <row r="6" spans="1:5">
      <c r="A6">
        <v>5</v>
      </c>
      <c r="B6" s="10" t="s">
        <v>90</v>
      </c>
      <c r="C6" s="9" t="s">
        <v>91</v>
      </c>
      <c r="D6" s="10"/>
      <c r="E6" s="10"/>
    </row>
    <row r="7" spans="1:5">
      <c r="A7">
        <v>6</v>
      </c>
      <c r="B7" s="10" t="s">
        <v>52</v>
      </c>
      <c r="C7" s="9" t="s">
        <v>92</v>
      </c>
      <c r="D7" s="10"/>
      <c r="E7" s="10"/>
    </row>
    <row r="8" spans="1:5">
      <c r="A8">
        <v>7</v>
      </c>
      <c r="B8" s="10" t="s">
        <v>53</v>
      </c>
      <c r="C8" s="9" t="s">
        <v>93</v>
      </c>
      <c r="D8" s="10"/>
      <c r="E8" s="10"/>
    </row>
    <row r="9" spans="1:5">
      <c r="A9">
        <v>8</v>
      </c>
      <c r="B9" s="10" t="s">
        <v>54</v>
      </c>
      <c r="C9" s="10"/>
      <c r="D9" s="10"/>
      <c r="E9" s="10"/>
    </row>
    <row r="10" spans="1:5">
      <c r="A10">
        <v>9</v>
      </c>
      <c r="B10" s="10" t="s">
        <v>55</v>
      </c>
      <c r="C10" s="5"/>
      <c r="D10" s="10"/>
      <c r="E10" s="10"/>
    </row>
    <row r="11" spans="1:5">
      <c r="A11">
        <v>10</v>
      </c>
      <c r="B11" s="10" t="s">
        <v>28</v>
      </c>
      <c r="C11" s="15" t="s">
        <v>89</v>
      </c>
      <c r="D11" s="10"/>
      <c r="E11" s="10"/>
    </row>
    <row r="12" spans="1:5">
      <c r="A12">
        <v>11</v>
      </c>
      <c r="B12" s="10" t="s">
        <v>56</v>
      </c>
      <c r="C12" s="16" t="s">
        <v>94</v>
      </c>
      <c r="D12" s="10"/>
      <c r="E12" s="10"/>
    </row>
    <row r="13" spans="1:5">
      <c r="A13">
        <v>12</v>
      </c>
      <c r="B13" s="10" t="s">
        <v>58</v>
      </c>
      <c r="C13" s="16" t="s">
        <v>95</v>
      </c>
      <c r="D13" s="10"/>
      <c r="E13" s="10"/>
    </row>
    <row r="14" spans="1:5">
      <c r="A14">
        <v>13</v>
      </c>
      <c r="B14" s="10" t="s">
        <v>59</v>
      </c>
      <c r="C14" s="16" t="s">
        <v>96</v>
      </c>
      <c r="D14" s="10"/>
      <c r="E14" s="10"/>
    </row>
    <row r="15" spans="1:5">
      <c r="A15">
        <v>14</v>
      </c>
      <c r="B15" s="10" t="s">
        <v>97</v>
      </c>
      <c r="C15" s="16" t="s">
        <v>98</v>
      </c>
      <c r="D15" s="10"/>
      <c r="E15" s="10"/>
    </row>
    <row r="16" spans="1:5">
      <c r="A16">
        <v>15</v>
      </c>
      <c r="B16" s="10" t="s">
        <v>99</v>
      </c>
      <c r="C16" s="10"/>
      <c r="D16" s="10"/>
      <c r="E16" s="10"/>
    </row>
    <row r="17" spans="1:6">
      <c r="A17">
        <v>16</v>
      </c>
      <c r="B17" s="10" t="s">
        <v>100</v>
      </c>
      <c r="C17" s="17" t="s">
        <v>101</v>
      </c>
      <c r="D17" s="10"/>
      <c r="E17" s="10"/>
    </row>
    <row r="18" spans="1:6">
      <c r="A18">
        <v>17</v>
      </c>
      <c r="B18" s="10" t="s">
        <v>102</v>
      </c>
      <c r="C18" s="16" t="s">
        <v>103</v>
      </c>
      <c r="D18" s="10"/>
      <c r="E18" s="10"/>
    </row>
    <row r="19" spans="1:6">
      <c r="A19">
        <v>18</v>
      </c>
      <c r="B19" s="10" t="s">
        <v>104</v>
      </c>
      <c r="C19" s="16" t="s">
        <v>105</v>
      </c>
      <c r="D19" s="10"/>
      <c r="E19" s="10"/>
    </row>
    <row r="20" spans="1:6">
      <c r="A20">
        <v>19</v>
      </c>
      <c r="B20" s="10" t="s">
        <v>65</v>
      </c>
      <c r="C20" s="16" t="s">
        <v>100</v>
      </c>
      <c r="D20" s="10"/>
      <c r="E20" s="10"/>
    </row>
    <row r="21" spans="1:6" ht="36.75" customHeight="1">
      <c r="A21" s="18">
        <v>20</v>
      </c>
      <c r="B21" s="18" t="s">
        <v>106</v>
      </c>
      <c r="C21" s="19" t="s">
        <v>107</v>
      </c>
      <c r="D21" s="18"/>
      <c r="E21" s="18"/>
      <c r="F21" s="18"/>
    </row>
    <row r="22" spans="1:6">
      <c r="A22" s="18"/>
      <c r="B22" s="56" t="s">
        <v>174</v>
      </c>
      <c r="C22" s="19" t="s">
        <v>108</v>
      </c>
      <c r="D22" s="18"/>
      <c r="E22" s="18"/>
      <c r="F22" s="18"/>
    </row>
    <row r="23" spans="1:6" ht="45">
      <c r="A23">
        <v>1</v>
      </c>
      <c r="B23" s="35" t="s">
        <v>188</v>
      </c>
      <c r="C23" s="19" t="s">
        <v>109</v>
      </c>
      <c r="D23" s="18"/>
      <c r="E23" s="18"/>
      <c r="F23" s="18"/>
    </row>
    <row r="24" spans="1:6">
      <c r="A24" s="18">
        <f>+A23+1</f>
        <v>2</v>
      </c>
      <c r="B24" s="35" t="s">
        <v>189</v>
      </c>
      <c r="C24" s="19" t="s">
        <v>110</v>
      </c>
      <c r="D24" s="18"/>
      <c r="E24" s="18"/>
      <c r="F24" s="18"/>
    </row>
    <row r="25" spans="1:6" ht="45">
      <c r="A25" s="18">
        <f t="shared" ref="A25:A38" si="0">+A24+1</f>
        <v>3</v>
      </c>
      <c r="B25" s="35" t="s">
        <v>190</v>
      </c>
      <c r="C25" s="19" t="s">
        <v>111</v>
      </c>
      <c r="D25" s="18"/>
      <c r="E25" s="18"/>
      <c r="F25" s="18"/>
    </row>
    <row r="26" spans="1:6">
      <c r="A26" s="18">
        <f t="shared" si="0"/>
        <v>4</v>
      </c>
      <c r="B26" s="35" t="s">
        <v>175</v>
      </c>
      <c r="C26" s="19" t="s">
        <v>112</v>
      </c>
      <c r="D26" s="18"/>
      <c r="E26" s="18"/>
      <c r="F26" s="18"/>
    </row>
    <row r="27" spans="1:6" ht="30">
      <c r="A27" s="18">
        <f t="shared" si="0"/>
        <v>5</v>
      </c>
      <c r="B27" s="35" t="s">
        <v>176</v>
      </c>
      <c r="C27" s="19" t="s">
        <v>113</v>
      </c>
      <c r="D27" s="18"/>
      <c r="E27" s="18"/>
      <c r="F27" s="18"/>
    </row>
    <row r="28" spans="1:6">
      <c r="A28" s="18">
        <f t="shared" si="0"/>
        <v>6</v>
      </c>
      <c r="B28" s="35" t="s">
        <v>177</v>
      </c>
      <c r="C28" s="19"/>
      <c r="D28" s="18"/>
      <c r="E28" s="18"/>
      <c r="F28" s="18"/>
    </row>
    <row r="29" spans="1:6">
      <c r="A29" s="18">
        <f t="shared" si="0"/>
        <v>7</v>
      </c>
      <c r="B29" s="35" t="s">
        <v>178</v>
      </c>
      <c r="C29" s="19"/>
    </row>
    <row r="30" spans="1:6">
      <c r="A30" s="18">
        <f t="shared" si="0"/>
        <v>8</v>
      </c>
      <c r="B30" s="35" t="s">
        <v>179</v>
      </c>
      <c r="C30" s="16" t="s">
        <v>114</v>
      </c>
    </row>
    <row r="31" spans="1:6">
      <c r="A31" s="18">
        <f t="shared" si="0"/>
        <v>9</v>
      </c>
      <c r="B31" s="35" t="s">
        <v>180</v>
      </c>
      <c r="C31" s="20" t="s">
        <v>115</v>
      </c>
    </row>
    <row r="32" spans="1:6">
      <c r="A32" s="18">
        <f t="shared" si="0"/>
        <v>10</v>
      </c>
      <c r="B32" s="35" t="s">
        <v>181</v>
      </c>
    </row>
    <row r="33" spans="1:3">
      <c r="A33" s="18">
        <f t="shared" si="0"/>
        <v>11</v>
      </c>
      <c r="B33" s="35" t="s">
        <v>182</v>
      </c>
      <c r="C33" t="s">
        <v>263</v>
      </c>
    </row>
    <row r="34" spans="1:3">
      <c r="A34" s="18">
        <f t="shared" si="0"/>
        <v>12</v>
      </c>
      <c r="B34" s="35" t="s">
        <v>183</v>
      </c>
      <c r="C34" t="s">
        <v>264</v>
      </c>
    </row>
    <row r="35" spans="1:3">
      <c r="A35" s="18">
        <f t="shared" si="0"/>
        <v>13</v>
      </c>
      <c r="B35" s="35" t="s">
        <v>184</v>
      </c>
    </row>
    <row r="36" spans="1:3">
      <c r="A36" s="18">
        <f t="shared" si="0"/>
        <v>14</v>
      </c>
      <c r="B36" s="35" t="s">
        <v>185</v>
      </c>
      <c r="C36" t="s">
        <v>267</v>
      </c>
    </row>
    <row r="37" spans="1:3">
      <c r="A37" s="18">
        <f t="shared" si="0"/>
        <v>15</v>
      </c>
      <c r="B37" s="35" t="s">
        <v>186</v>
      </c>
      <c r="C37" t="s">
        <v>268</v>
      </c>
    </row>
    <row r="38" spans="1:3">
      <c r="A38" s="18">
        <f t="shared" si="0"/>
        <v>16</v>
      </c>
      <c r="B38" s="35" t="s">
        <v>187</v>
      </c>
      <c r="C38" s="55"/>
    </row>
    <row r="40" spans="1:3">
      <c r="B40"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4"/>
  <dimension ref="A1:I104"/>
  <sheetViews>
    <sheetView workbookViewId="0">
      <selection activeCell="B2" sqref="B2"/>
    </sheetView>
  </sheetViews>
  <sheetFormatPr baseColWidth="10" defaultRowHeight="15"/>
  <cols>
    <col min="3" max="3" width="13.85546875" customWidth="1"/>
    <col min="4" max="4" width="74.42578125" customWidth="1"/>
    <col min="5" max="5" width="70.140625" bestFit="1" customWidth="1"/>
  </cols>
  <sheetData>
    <row r="1" spans="1:9" ht="15.75" thickBot="1"/>
    <row r="2" spans="1:9" ht="16.5">
      <c r="B2" s="71" t="s">
        <v>273</v>
      </c>
      <c r="C2" s="72" t="s">
        <v>262</v>
      </c>
      <c r="D2" s="73" t="s">
        <v>272</v>
      </c>
      <c r="E2" s="74" t="s">
        <v>194</v>
      </c>
    </row>
    <row r="3" spans="1:9" ht="16.5">
      <c r="B3" s="107" t="s">
        <v>267</v>
      </c>
      <c r="C3" s="99">
        <v>1</v>
      </c>
      <c r="D3" s="22" t="s">
        <v>116</v>
      </c>
      <c r="E3" s="28" t="s">
        <v>117</v>
      </c>
    </row>
    <row r="4" spans="1:9" ht="16.5">
      <c r="A4" s="35"/>
      <c r="B4" s="107" t="s">
        <v>267</v>
      </c>
      <c r="C4" s="99">
        <v>2</v>
      </c>
      <c r="D4" s="22" t="s">
        <v>118</v>
      </c>
      <c r="E4" s="28" t="s">
        <v>117</v>
      </c>
      <c r="I4" s="57"/>
    </row>
    <row r="5" spans="1:9" ht="16.5">
      <c r="A5" s="35"/>
      <c r="B5" s="107" t="s">
        <v>267</v>
      </c>
      <c r="C5" s="99">
        <v>3</v>
      </c>
      <c r="D5" s="22" t="s">
        <v>119</v>
      </c>
      <c r="E5" s="28" t="s">
        <v>117</v>
      </c>
    </row>
    <row r="6" spans="1:9" ht="16.5">
      <c r="A6" s="35"/>
      <c r="B6" s="107" t="s">
        <v>267</v>
      </c>
      <c r="C6" s="99">
        <v>4</v>
      </c>
      <c r="D6" s="22" t="s">
        <v>120</v>
      </c>
      <c r="E6" s="28" t="s">
        <v>117</v>
      </c>
    </row>
    <row r="7" spans="1:9" ht="16.5">
      <c r="A7" s="35"/>
      <c r="B7" s="107" t="s">
        <v>267</v>
      </c>
      <c r="C7" s="99">
        <v>5</v>
      </c>
      <c r="D7" s="22" t="s">
        <v>121</v>
      </c>
      <c r="E7" s="28" t="s">
        <v>117</v>
      </c>
    </row>
    <row r="8" spans="1:9" ht="16.5">
      <c r="A8" s="35"/>
      <c r="B8" s="107" t="s">
        <v>267</v>
      </c>
      <c r="C8" s="99">
        <v>6</v>
      </c>
      <c r="D8" s="22" t="s">
        <v>122</v>
      </c>
      <c r="E8" s="28" t="s">
        <v>117</v>
      </c>
    </row>
    <row r="9" spans="1:9" ht="16.5">
      <c r="A9" s="35"/>
      <c r="B9" s="107" t="s">
        <v>267</v>
      </c>
      <c r="C9" s="99">
        <v>7</v>
      </c>
      <c r="D9" s="22" t="s">
        <v>123</v>
      </c>
      <c r="E9" s="28" t="s">
        <v>117</v>
      </c>
    </row>
    <row r="10" spans="1:9" ht="16.5">
      <c r="A10" s="35"/>
      <c r="B10" s="107" t="s">
        <v>267</v>
      </c>
      <c r="C10" s="99">
        <v>8</v>
      </c>
      <c r="D10" s="22" t="s">
        <v>124</v>
      </c>
      <c r="E10" s="28" t="s">
        <v>117</v>
      </c>
    </row>
    <row r="11" spans="1:9" ht="16.5">
      <c r="A11" s="35"/>
      <c r="B11" s="107" t="s">
        <v>267</v>
      </c>
      <c r="C11" s="99">
        <v>9</v>
      </c>
      <c r="D11" s="22" t="s">
        <v>125</v>
      </c>
      <c r="E11" s="28" t="s">
        <v>117</v>
      </c>
    </row>
    <row r="12" spans="1:9" ht="16.5">
      <c r="A12" s="35"/>
      <c r="B12" s="107" t="s">
        <v>267</v>
      </c>
      <c r="C12" s="99">
        <v>10</v>
      </c>
      <c r="D12" s="22" t="s">
        <v>126</v>
      </c>
      <c r="E12" s="28" t="s">
        <v>117</v>
      </c>
    </row>
    <row r="13" spans="1:9" ht="16.5">
      <c r="A13" s="35"/>
      <c r="B13" s="107" t="s">
        <v>267</v>
      </c>
      <c r="C13" s="99">
        <v>11</v>
      </c>
      <c r="D13" s="22" t="s">
        <v>127</v>
      </c>
      <c r="E13" s="28" t="s">
        <v>117</v>
      </c>
    </row>
    <row r="14" spans="1:9" ht="16.5">
      <c r="A14" s="35"/>
      <c r="B14" s="107" t="s">
        <v>267</v>
      </c>
      <c r="C14" s="99">
        <v>12</v>
      </c>
      <c r="D14" s="22" t="s">
        <v>128</v>
      </c>
      <c r="E14" s="28" t="s">
        <v>117</v>
      </c>
    </row>
    <row r="15" spans="1:9" ht="16.5">
      <c r="A15" s="35"/>
      <c r="B15" s="107" t="s">
        <v>267</v>
      </c>
      <c r="C15" s="100">
        <v>13</v>
      </c>
      <c r="D15" s="23" t="s">
        <v>129</v>
      </c>
      <c r="E15" s="29" t="s">
        <v>130</v>
      </c>
    </row>
    <row r="16" spans="1:9" ht="16.5">
      <c r="A16" s="35"/>
      <c r="B16" s="107" t="s">
        <v>267</v>
      </c>
      <c r="C16" s="100">
        <v>14</v>
      </c>
      <c r="D16" s="23" t="s">
        <v>131</v>
      </c>
      <c r="E16" s="29" t="s">
        <v>130</v>
      </c>
    </row>
    <row r="17" spans="1:5" ht="16.5">
      <c r="A17" s="35"/>
      <c r="B17" s="107" t="s">
        <v>267</v>
      </c>
      <c r="C17" s="100">
        <v>15</v>
      </c>
      <c r="D17" s="23" t="s">
        <v>132</v>
      </c>
      <c r="E17" s="29" t="s">
        <v>130</v>
      </c>
    </row>
    <row r="18" spans="1:5" ht="16.5">
      <c r="A18" s="35"/>
      <c r="B18" s="107" t="s">
        <v>267</v>
      </c>
      <c r="C18" s="100">
        <v>16</v>
      </c>
      <c r="D18" s="23" t="s">
        <v>133</v>
      </c>
      <c r="E18" s="29" t="s">
        <v>130</v>
      </c>
    </row>
    <row r="19" spans="1:5" ht="16.5">
      <c r="A19" s="35"/>
      <c r="B19" s="107" t="s">
        <v>267</v>
      </c>
      <c r="C19" s="100">
        <v>17</v>
      </c>
      <c r="D19" s="23" t="s">
        <v>134</v>
      </c>
      <c r="E19" s="29" t="s">
        <v>130</v>
      </c>
    </row>
    <row r="20" spans="1:5" ht="16.5">
      <c r="A20" s="35"/>
      <c r="B20" s="107" t="s">
        <v>267</v>
      </c>
      <c r="C20" s="100">
        <v>18</v>
      </c>
      <c r="D20" s="23" t="s">
        <v>135</v>
      </c>
      <c r="E20" s="29" t="s">
        <v>130</v>
      </c>
    </row>
    <row r="21" spans="1:5" ht="16.5">
      <c r="A21" s="35"/>
      <c r="B21" s="107" t="s">
        <v>267</v>
      </c>
      <c r="C21" s="101">
        <v>19</v>
      </c>
      <c r="D21" s="24" t="s">
        <v>136</v>
      </c>
      <c r="E21" s="30" t="s">
        <v>137</v>
      </c>
    </row>
    <row r="22" spans="1:5" ht="13.5" customHeight="1">
      <c r="A22" s="35"/>
      <c r="B22" s="107" t="s">
        <v>267</v>
      </c>
      <c r="C22" s="101">
        <v>20</v>
      </c>
      <c r="D22" s="24" t="s">
        <v>138</v>
      </c>
      <c r="E22" s="30" t="s">
        <v>137</v>
      </c>
    </row>
    <row r="23" spans="1:5" ht="16.5">
      <c r="A23" s="35"/>
      <c r="B23" s="107" t="s">
        <v>267</v>
      </c>
      <c r="C23" s="101">
        <v>21</v>
      </c>
      <c r="D23" s="24" t="s">
        <v>139</v>
      </c>
      <c r="E23" s="30" t="s">
        <v>137</v>
      </c>
    </row>
    <row r="24" spans="1:5" ht="16.5">
      <c r="A24" s="35"/>
      <c r="B24" s="107" t="s">
        <v>267</v>
      </c>
      <c r="C24" s="101">
        <v>22</v>
      </c>
      <c r="D24" s="24" t="s">
        <v>140</v>
      </c>
      <c r="E24" s="30" t="s">
        <v>137</v>
      </c>
    </row>
    <row r="25" spans="1:5" ht="16.5">
      <c r="A25" s="35"/>
      <c r="B25" s="107" t="s">
        <v>267</v>
      </c>
      <c r="C25" s="101">
        <v>23</v>
      </c>
      <c r="D25" s="24" t="s">
        <v>141</v>
      </c>
      <c r="E25" s="30" t="s">
        <v>137</v>
      </c>
    </row>
    <row r="26" spans="1:5" ht="16.5">
      <c r="A26" s="35"/>
      <c r="B26" s="107" t="s">
        <v>267</v>
      </c>
      <c r="C26" s="101">
        <v>24</v>
      </c>
      <c r="D26" s="24" t="s">
        <v>142</v>
      </c>
      <c r="E26" s="30" t="s">
        <v>137</v>
      </c>
    </row>
    <row r="27" spans="1:5" ht="16.5">
      <c r="A27" s="35"/>
      <c r="B27" s="107" t="s">
        <v>267</v>
      </c>
      <c r="C27" s="101">
        <v>25</v>
      </c>
      <c r="D27" s="24" t="s">
        <v>143</v>
      </c>
      <c r="E27" s="30" t="s">
        <v>137</v>
      </c>
    </row>
    <row r="28" spans="1:5" ht="16.5">
      <c r="A28" s="35"/>
      <c r="B28" s="107" t="s">
        <v>267</v>
      </c>
      <c r="C28" s="102">
        <v>26</v>
      </c>
      <c r="D28" s="25" t="s">
        <v>144</v>
      </c>
      <c r="E28" s="31" t="s">
        <v>145</v>
      </c>
    </row>
    <row r="29" spans="1:5" ht="16.5">
      <c r="A29" s="35"/>
      <c r="B29" s="107" t="s">
        <v>267</v>
      </c>
      <c r="C29" s="102">
        <v>27</v>
      </c>
      <c r="D29" s="25" t="s">
        <v>146</v>
      </c>
      <c r="E29" s="31" t="s">
        <v>145</v>
      </c>
    </row>
    <row r="30" spans="1:5" ht="16.5">
      <c r="A30" s="35"/>
      <c r="B30" s="107" t="s">
        <v>267</v>
      </c>
      <c r="C30" s="102">
        <v>28</v>
      </c>
      <c r="D30" s="25" t="s">
        <v>147</v>
      </c>
      <c r="E30" s="31" t="s">
        <v>145</v>
      </c>
    </row>
    <row r="31" spans="1:5" ht="16.5">
      <c r="A31" s="35"/>
      <c r="B31" s="107" t="s">
        <v>267</v>
      </c>
      <c r="C31" s="102">
        <v>29</v>
      </c>
      <c r="D31" s="25" t="s">
        <v>148</v>
      </c>
      <c r="E31" s="31" t="s">
        <v>145</v>
      </c>
    </row>
    <row r="32" spans="1:5" ht="16.5">
      <c r="A32" s="35"/>
      <c r="B32" s="107" t="s">
        <v>267</v>
      </c>
      <c r="C32" s="102">
        <v>30</v>
      </c>
      <c r="D32" s="25" t="s">
        <v>149</v>
      </c>
      <c r="E32" s="31" t="s">
        <v>145</v>
      </c>
    </row>
    <row r="33" spans="1:7" ht="16.5" customHeight="1">
      <c r="A33" s="35"/>
      <c r="B33" s="107" t="s">
        <v>267</v>
      </c>
      <c r="C33" s="103">
        <v>31</v>
      </c>
      <c r="D33" s="26" t="s">
        <v>150</v>
      </c>
      <c r="E33" s="32" t="s">
        <v>151</v>
      </c>
    </row>
    <row r="34" spans="1:7" ht="16.5">
      <c r="A34" s="35"/>
      <c r="B34" s="107" t="s">
        <v>267</v>
      </c>
      <c r="C34" s="103">
        <v>32</v>
      </c>
      <c r="D34" s="26" t="s">
        <v>152</v>
      </c>
      <c r="E34" s="32" t="s">
        <v>151</v>
      </c>
    </row>
    <row r="35" spans="1:7" ht="16.5">
      <c r="A35" s="35"/>
      <c r="B35" s="107" t="s">
        <v>267</v>
      </c>
      <c r="C35" s="103">
        <v>33</v>
      </c>
      <c r="D35" s="26" t="s">
        <v>153</v>
      </c>
      <c r="E35" s="32" t="s">
        <v>151</v>
      </c>
    </row>
    <row r="36" spans="1:7" ht="17.25" customHeight="1">
      <c r="A36" s="35"/>
      <c r="B36" s="107" t="s">
        <v>267</v>
      </c>
      <c r="C36" s="103">
        <v>34</v>
      </c>
      <c r="D36" s="26" t="s">
        <v>154</v>
      </c>
      <c r="E36" s="32" t="s">
        <v>151</v>
      </c>
    </row>
    <row r="37" spans="1:7" ht="16.5">
      <c r="A37" s="35"/>
      <c r="B37" s="107" t="s">
        <v>267</v>
      </c>
      <c r="C37" s="103">
        <v>35</v>
      </c>
      <c r="D37" s="26" t="s">
        <v>155</v>
      </c>
      <c r="E37" s="32" t="s">
        <v>151</v>
      </c>
    </row>
    <row r="38" spans="1:7" ht="16.5">
      <c r="A38" s="35"/>
      <c r="B38" s="107" t="s">
        <v>267</v>
      </c>
      <c r="C38" s="103">
        <v>36</v>
      </c>
      <c r="D38" s="26" t="s">
        <v>156</v>
      </c>
      <c r="E38" s="32" t="s">
        <v>151</v>
      </c>
    </row>
    <row r="39" spans="1:7" ht="16.5">
      <c r="A39" s="35"/>
      <c r="B39" s="107" t="s">
        <v>267</v>
      </c>
      <c r="C39" s="103">
        <v>37</v>
      </c>
      <c r="D39" s="26" t="s">
        <v>157</v>
      </c>
      <c r="E39" s="32" t="s">
        <v>151</v>
      </c>
    </row>
    <row r="40" spans="1:7" ht="16.5">
      <c r="A40" s="35"/>
      <c r="B40" s="107" t="s">
        <v>267</v>
      </c>
      <c r="C40" s="104">
        <v>38</v>
      </c>
      <c r="D40" s="27" t="s">
        <v>158</v>
      </c>
      <c r="E40" s="33" t="s">
        <v>159</v>
      </c>
    </row>
    <row r="41" spans="1:7" ht="16.5">
      <c r="A41" s="35"/>
      <c r="B41" s="107" t="s">
        <v>267</v>
      </c>
      <c r="C41" s="104">
        <v>39</v>
      </c>
      <c r="D41" s="27" t="s">
        <v>160</v>
      </c>
      <c r="E41" s="33" t="s">
        <v>159</v>
      </c>
    </row>
    <row r="42" spans="1:7" ht="16.5">
      <c r="A42" s="35"/>
      <c r="B42" s="107" t="s">
        <v>267</v>
      </c>
      <c r="C42" s="104">
        <v>40</v>
      </c>
      <c r="D42" s="27" t="s">
        <v>161</v>
      </c>
      <c r="E42" s="33" t="s">
        <v>159</v>
      </c>
    </row>
    <row r="43" spans="1:7" ht="16.5">
      <c r="A43" s="35"/>
      <c r="B43" s="107" t="s">
        <v>267</v>
      </c>
      <c r="C43" s="104">
        <v>41</v>
      </c>
      <c r="D43" s="27" t="s">
        <v>162</v>
      </c>
      <c r="E43" s="33" t="s">
        <v>159</v>
      </c>
    </row>
    <row r="44" spans="1:7" ht="16.5">
      <c r="A44" s="35"/>
      <c r="B44" s="107" t="s">
        <v>267</v>
      </c>
      <c r="C44" s="105">
        <v>42</v>
      </c>
      <c r="D44" s="21" t="s">
        <v>163</v>
      </c>
      <c r="E44" s="34" t="s">
        <v>164</v>
      </c>
    </row>
    <row r="45" spans="1:7" ht="16.5">
      <c r="A45" s="35"/>
      <c r="B45" s="107" t="s">
        <v>267</v>
      </c>
      <c r="C45" s="105">
        <v>43</v>
      </c>
      <c r="D45" s="21" t="s">
        <v>165</v>
      </c>
      <c r="E45" s="34" t="s">
        <v>164</v>
      </c>
    </row>
    <row r="46" spans="1:7" ht="16.5">
      <c r="A46" s="35"/>
      <c r="B46" s="107" t="s">
        <v>267</v>
      </c>
      <c r="C46" s="105">
        <v>44</v>
      </c>
      <c r="D46" s="21" t="s">
        <v>166</v>
      </c>
      <c r="E46" s="34" t="s">
        <v>164</v>
      </c>
    </row>
    <row r="47" spans="1:7" ht="16.5">
      <c r="A47" s="35"/>
      <c r="B47" s="107" t="s">
        <v>267</v>
      </c>
      <c r="C47" s="106">
        <v>45</v>
      </c>
      <c r="D47" s="58" t="s">
        <v>167</v>
      </c>
      <c r="E47" s="70" t="s">
        <v>164</v>
      </c>
      <c r="F47" s="59"/>
      <c r="G47" s="59"/>
    </row>
    <row r="48" spans="1:7" s="35" customFormat="1" ht="30">
      <c r="A48" s="69" t="s">
        <v>331</v>
      </c>
      <c r="B48" s="108" t="s">
        <v>268</v>
      </c>
      <c r="C48" s="75" t="s">
        <v>274</v>
      </c>
      <c r="D48" s="76" t="s">
        <v>196</v>
      </c>
      <c r="E48" s="77" t="s">
        <v>239</v>
      </c>
    </row>
    <row r="49" spans="1:5" s="35" customFormat="1" ht="30">
      <c r="A49" s="69" t="s">
        <v>332</v>
      </c>
      <c r="B49" s="108" t="s">
        <v>268</v>
      </c>
      <c r="C49" s="75" t="s">
        <v>275</v>
      </c>
      <c r="D49" s="76" t="s">
        <v>197</v>
      </c>
      <c r="E49" s="77" t="s">
        <v>239</v>
      </c>
    </row>
    <row r="50" spans="1:5" s="35" customFormat="1" ht="30">
      <c r="A50" s="69"/>
      <c r="B50" s="108" t="s">
        <v>268</v>
      </c>
      <c r="C50" s="75" t="s">
        <v>276</v>
      </c>
      <c r="D50" s="76" t="s">
        <v>198</v>
      </c>
      <c r="E50" s="77" t="s">
        <v>239</v>
      </c>
    </row>
    <row r="51" spans="1:5" s="35" customFormat="1" ht="33">
      <c r="A51" s="69"/>
      <c r="B51" s="108" t="s">
        <v>268</v>
      </c>
      <c r="C51" s="75" t="s">
        <v>277</v>
      </c>
      <c r="D51" s="76" t="s">
        <v>199</v>
      </c>
      <c r="E51" s="77" t="s">
        <v>239</v>
      </c>
    </row>
    <row r="52" spans="1:5" s="35" customFormat="1" ht="33">
      <c r="A52" s="69"/>
      <c r="B52" s="108" t="s">
        <v>268</v>
      </c>
      <c r="C52" s="75" t="s">
        <v>278</v>
      </c>
      <c r="D52" s="76" t="s">
        <v>200</v>
      </c>
      <c r="E52" s="77" t="s">
        <v>239</v>
      </c>
    </row>
    <row r="53" spans="1:5" s="35" customFormat="1" ht="30">
      <c r="A53" s="69"/>
      <c r="B53" s="108" t="s">
        <v>268</v>
      </c>
      <c r="C53" s="75" t="s">
        <v>279</v>
      </c>
      <c r="D53" s="76" t="s">
        <v>195</v>
      </c>
      <c r="E53" s="77" t="s">
        <v>239</v>
      </c>
    </row>
    <row r="54" spans="1:5" s="35" customFormat="1" ht="30">
      <c r="A54" s="69"/>
      <c r="B54" s="108" t="s">
        <v>268</v>
      </c>
      <c r="C54" s="75" t="s">
        <v>280</v>
      </c>
      <c r="D54" s="76" t="s">
        <v>201</v>
      </c>
      <c r="E54" s="77" t="s">
        <v>239</v>
      </c>
    </row>
    <row r="55" spans="1:5" s="35" customFormat="1" ht="30">
      <c r="A55" s="69"/>
      <c r="B55" s="108" t="s">
        <v>268</v>
      </c>
      <c r="C55" s="75" t="s">
        <v>281</v>
      </c>
      <c r="D55" s="76" t="s">
        <v>202</v>
      </c>
      <c r="E55" s="77" t="s">
        <v>239</v>
      </c>
    </row>
    <row r="56" spans="1:5" s="35" customFormat="1" ht="30">
      <c r="A56" s="69"/>
      <c r="B56" s="108" t="s">
        <v>268</v>
      </c>
      <c r="C56" s="75" t="s">
        <v>282</v>
      </c>
      <c r="D56" s="76" t="s">
        <v>203</v>
      </c>
      <c r="E56" s="77" t="s">
        <v>239</v>
      </c>
    </row>
    <row r="57" spans="1:5" s="35" customFormat="1" ht="30">
      <c r="A57" s="69"/>
      <c r="B57" s="108" t="s">
        <v>268</v>
      </c>
      <c r="C57" s="75" t="s">
        <v>283</v>
      </c>
      <c r="D57" s="76" t="s">
        <v>204</v>
      </c>
      <c r="E57" s="77" t="s">
        <v>239</v>
      </c>
    </row>
    <row r="58" spans="1:5" s="35" customFormat="1" ht="30">
      <c r="A58" s="69"/>
      <c r="B58" s="108" t="s">
        <v>268</v>
      </c>
      <c r="C58" s="75" t="s">
        <v>284</v>
      </c>
      <c r="D58" s="76" t="s">
        <v>205</v>
      </c>
      <c r="E58" s="77" t="s">
        <v>239</v>
      </c>
    </row>
    <row r="59" spans="1:5" s="35" customFormat="1" ht="30">
      <c r="A59" s="69"/>
      <c r="B59" s="108" t="s">
        <v>268</v>
      </c>
      <c r="C59" s="75" t="s">
        <v>285</v>
      </c>
      <c r="D59" s="76" t="s">
        <v>206</v>
      </c>
      <c r="E59" s="77" t="s">
        <v>239</v>
      </c>
    </row>
    <row r="60" spans="1:5" s="35" customFormat="1" ht="33">
      <c r="A60" s="69"/>
      <c r="B60" s="108" t="s">
        <v>268</v>
      </c>
      <c r="C60" s="75" t="s">
        <v>286</v>
      </c>
      <c r="D60" s="76" t="s">
        <v>207</v>
      </c>
      <c r="E60" s="77" t="s">
        <v>239</v>
      </c>
    </row>
    <row r="61" spans="1:5" s="35" customFormat="1" ht="30">
      <c r="A61" s="69"/>
      <c r="B61" s="108" t="s">
        <v>268</v>
      </c>
      <c r="C61" s="75" t="s">
        <v>287</v>
      </c>
      <c r="D61" s="76" t="s">
        <v>208</v>
      </c>
      <c r="E61" s="77" t="s">
        <v>239</v>
      </c>
    </row>
    <row r="62" spans="1:5" s="35" customFormat="1" ht="30">
      <c r="A62" s="69"/>
      <c r="B62" s="108" t="s">
        <v>268</v>
      </c>
      <c r="C62" s="75" t="s">
        <v>288</v>
      </c>
      <c r="D62" s="76" t="s">
        <v>209</v>
      </c>
      <c r="E62" s="77" t="s">
        <v>239</v>
      </c>
    </row>
    <row r="63" spans="1:5" s="35" customFormat="1" ht="33">
      <c r="A63" s="69"/>
      <c r="B63" s="108" t="s">
        <v>268</v>
      </c>
      <c r="C63" s="75" t="s">
        <v>289</v>
      </c>
      <c r="D63" s="76" t="s">
        <v>210</v>
      </c>
      <c r="E63" s="77" t="s">
        <v>239</v>
      </c>
    </row>
    <row r="64" spans="1:5" s="35" customFormat="1" ht="33">
      <c r="A64" s="69"/>
      <c r="B64" s="108" t="s">
        <v>268</v>
      </c>
      <c r="C64" s="75" t="s">
        <v>290</v>
      </c>
      <c r="D64" s="76" t="s">
        <v>211</v>
      </c>
      <c r="E64" s="77" t="s">
        <v>239</v>
      </c>
    </row>
    <row r="65" spans="1:5" s="35" customFormat="1" ht="30">
      <c r="A65" s="69"/>
      <c r="B65" s="108" t="s">
        <v>268</v>
      </c>
      <c r="C65" s="75" t="s">
        <v>291</v>
      </c>
      <c r="D65" s="76" t="s">
        <v>212</v>
      </c>
      <c r="E65" s="77" t="s">
        <v>239</v>
      </c>
    </row>
    <row r="66" spans="1:5" s="35" customFormat="1" ht="30">
      <c r="A66" s="69"/>
      <c r="B66" s="108" t="s">
        <v>268</v>
      </c>
      <c r="C66" s="75" t="s">
        <v>292</v>
      </c>
      <c r="D66" s="76" t="s">
        <v>213</v>
      </c>
      <c r="E66" s="77" t="s">
        <v>239</v>
      </c>
    </row>
    <row r="67" spans="1:5" s="35" customFormat="1" ht="33">
      <c r="A67" s="69"/>
      <c r="B67" s="108" t="s">
        <v>268</v>
      </c>
      <c r="C67" s="75" t="s">
        <v>293</v>
      </c>
      <c r="D67" s="76" t="s">
        <v>214</v>
      </c>
      <c r="E67" s="77" t="s">
        <v>239</v>
      </c>
    </row>
    <row r="68" spans="1:5" s="35" customFormat="1" ht="33">
      <c r="A68" s="69"/>
      <c r="B68" s="108" t="s">
        <v>268</v>
      </c>
      <c r="C68" s="75" t="s">
        <v>294</v>
      </c>
      <c r="D68" s="76" t="s">
        <v>215</v>
      </c>
      <c r="E68" s="77" t="s">
        <v>239</v>
      </c>
    </row>
    <row r="69" spans="1:5" s="35" customFormat="1" ht="30">
      <c r="A69" s="69"/>
      <c r="B69" s="108" t="s">
        <v>268</v>
      </c>
      <c r="C69" s="75" t="s">
        <v>295</v>
      </c>
      <c r="D69" s="76" t="s">
        <v>216</v>
      </c>
      <c r="E69" s="77" t="s">
        <v>239</v>
      </c>
    </row>
    <row r="70" spans="1:5" s="35" customFormat="1" ht="30">
      <c r="A70" s="69"/>
      <c r="B70" s="108" t="s">
        <v>268</v>
      </c>
      <c r="C70" s="75" t="s">
        <v>296</v>
      </c>
      <c r="D70" s="76" t="s">
        <v>333</v>
      </c>
      <c r="E70" s="77" t="s">
        <v>239</v>
      </c>
    </row>
    <row r="71" spans="1:5" s="35" customFormat="1" ht="30">
      <c r="A71" s="69"/>
      <c r="B71" s="108" t="s">
        <v>268</v>
      </c>
      <c r="C71" s="75" t="s">
        <v>297</v>
      </c>
      <c r="D71" s="76" t="s">
        <v>334</v>
      </c>
      <c r="E71" s="77" t="s">
        <v>239</v>
      </c>
    </row>
    <row r="72" spans="1:5" s="35" customFormat="1" ht="30">
      <c r="A72" s="69"/>
      <c r="B72" s="108" t="s">
        <v>268</v>
      </c>
      <c r="C72" s="75" t="s">
        <v>298</v>
      </c>
      <c r="D72" s="76" t="s">
        <v>335</v>
      </c>
      <c r="E72" s="77" t="s">
        <v>239</v>
      </c>
    </row>
    <row r="73" spans="1:5" s="35" customFormat="1" ht="30">
      <c r="A73" s="69"/>
      <c r="B73" s="108" t="s">
        <v>268</v>
      </c>
      <c r="C73" s="75" t="s">
        <v>299</v>
      </c>
      <c r="D73" s="76" t="s">
        <v>336</v>
      </c>
      <c r="E73" s="77" t="s">
        <v>239</v>
      </c>
    </row>
    <row r="74" spans="1:5" ht="30">
      <c r="A74" s="69"/>
      <c r="B74" s="108" t="s">
        <v>268</v>
      </c>
      <c r="C74" s="78" t="s">
        <v>300</v>
      </c>
      <c r="D74" s="79" t="s">
        <v>217</v>
      </c>
      <c r="E74" s="95" t="s">
        <v>266</v>
      </c>
    </row>
    <row r="75" spans="1:5" ht="30">
      <c r="A75" s="69"/>
      <c r="B75" s="108" t="s">
        <v>268</v>
      </c>
      <c r="C75" s="78" t="s">
        <v>301</v>
      </c>
      <c r="D75" s="79" t="s">
        <v>218</v>
      </c>
      <c r="E75" s="95" t="s">
        <v>266</v>
      </c>
    </row>
    <row r="76" spans="1:5" ht="30">
      <c r="A76" s="69"/>
      <c r="B76" s="108" t="s">
        <v>268</v>
      </c>
      <c r="C76" s="78" t="s">
        <v>302</v>
      </c>
      <c r="D76" s="79" t="s">
        <v>219</v>
      </c>
      <c r="E76" s="95" t="s">
        <v>266</v>
      </c>
    </row>
    <row r="77" spans="1:5" s="35" customFormat="1" ht="30">
      <c r="A77" s="69"/>
      <c r="B77" s="108" t="s">
        <v>268</v>
      </c>
      <c r="C77" s="78" t="s">
        <v>303</v>
      </c>
      <c r="D77" s="79" t="s">
        <v>220</v>
      </c>
      <c r="E77" s="95" t="s">
        <v>266</v>
      </c>
    </row>
    <row r="78" spans="1:5" s="35" customFormat="1" ht="30">
      <c r="A78" s="69"/>
      <c r="B78" s="108" t="s">
        <v>268</v>
      </c>
      <c r="C78" s="78" t="s">
        <v>304</v>
      </c>
      <c r="D78" s="79" t="s">
        <v>221</v>
      </c>
      <c r="E78" s="95" t="s">
        <v>266</v>
      </c>
    </row>
    <row r="79" spans="1:5" s="35" customFormat="1" ht="30">
      <c r="A79" s="69"/>
      <c r="B79" s="108" t="s">
        <v>268</v>
      </c>
      <c r="C79" s="78" t="s">
        <v>305</v>
      </c>
      <c r="D79" s="79" t="s">
        <v>222</v>
      </c>
      <c r="E79" s="95" t="s">
        <v>266</v>
      </c>
    </row>
    <row r="80" spans="1:5" s="35" customFormat="1" ht="30">
      <c r="A80" s="69"/>
      <c r="B80" s="108" t="s">
        <v>268</v>
      </c>
      <c r="C80" s="78" t="s">
        <v>306</v>
      </c>
      <c r="D80" s="79" t="s">
        <v>223</v>
      </c>
      <c r="E80" s="95" t="s">
        <v>266</v>
      </c>
    </row>
    <row r="81" spans="1:5" s="35" customFormat="1" ht="30">
      <c r="A81" s="69"/>
      <c r="B81" s="108" t="s">
        <v>268</v>
      </c>
      <c r="C81" s="78" t="s">
        <v>307</v>
      </c>
      <c r="D81" s="79" t="s">
        <v>224</v>
      </c>
      <c r="E81" s="95" t="s">
        <v>266</v>
      </c>
    </row>
    <row r="82" spans="1:5" s="35" customFormat="1" ht="30">
      <c r="A82" s="69"/>
      <c r="B82" s="108" t="s">
        <v>268</v>
      </c>
      <c r="C82" s="78" t="s">
        <v>308</v>
      </c>
      <c r="D82" s="79" t="s">
        <v>225</v>
      </c>
      <c r="E82" s="95" t="s">
        <v>266</v>
      </c>
    </row>
    <row r="83" spans="1:5" s="35" customFormat="1" ht="30">
      <c r="A83" s="69"/>
      <c r="B83" s="108" t="s">
        <v>268</v>
      </c>
      <c r="C83" s="78" t="s">
        <v>309</v>
      </c>
      <c r="D83" s="79" t="s">
        <v>226</v>
      </c>
      <c r="E83" s="95" t="s">
        <v>266</v>
      </c>
    </row>
    <row r="84" spans="1:5" s="35" customFormat="1" ht="30">
      <c r="A84" s="69"/>
      <c r="B84" s="108" t="s">
        <v>268</v>
      </c>
      <c r="C84" s="78" t="s">
        <v>310</v>
      </c>
      <c r="D84" s="79" t="s">
        <v>227</v>
      </c>
      <c r="E84" s="95" t="s">
        <v>266</v>
      </c>
    </row>
    <row r="85" spans="1:5" s="35" customFormat="1" ht="30">
      <c r="A85" s="69"/>
      <c r="B85" s="108" t="s">
        <v>268</v>
      </c>
      <c r="C85" s="78" t="s">
        <v>311</v>
      </c>
      <c r="D85" s="79" t="s">
        <v>228</v>
      </c>
      <c r="E85" s="95" t="s">
        <v>266</v>
      </c>
    </row>
    <row r="86" spans="1:5" ht="30">
      <c r="A86" s="69"/>
      <c r="B86" s="108" t="s">
        <v>268</v>
      </c>
      <c r="C86" s="80" t="s">
        <v>312</v>
      </c>
      <c r="D86" s="81" t="s">
        <v>229</v>
      </c>
      <c r="E86" s="82" t="s">
        <v>240</v>
      </c>
    </row>
    <row r="87" spans="1:5" ht="33">
      <c r="A87" s="69"/>
      <c r="B87" s="108" t="s">
        <v>268</v>
      </c>
      <c r="C87" s="80" t="s">
        <v>313</v>
      </c>
      <c r="D87" s="81" t="s">
        <v>230</v>
      </c>
      <c r="E87" s="82" t="s">
        <v>240</v>
      </c>
    </row>
    <row r="88" spans="1:5" ht="30">
      <c r="A88" s="69"/>
      <c r="B88" s="108" t="s">
        <v>268</v>
      </c>
      <c r="C88" s="80" t="s">
        <v>314</v>
      </c>
      <c r="D88" s="81" t="s">
        <v>231</v>
      </c>
      <c r="E88" s="82" t="s">
        <v>240</v>
      </c>
    </row>
    <row r="89" spans="1:5" ht="33">
      <c r="A89" s="69"/>
      <c r="B89" s="108" t="s">
        <v>268</v>
      </c>
      <c r="C89" s="80" t="s">
        <v>315</v>
      </c>
      <c r="D89" s="81" t="s">
        <v>232</v>
      </c>
      <c r="E89" s="82" t="s">
        <v>240</v>
      </c>
    </row>
    <row r="90" spans="1:5" s="35" customFormat="1" ht="33">
      <c r="A90" s="69"/>
      <c r="B90" s="108" t="s">
        <v>268</v>
      </c>
      <c r="C90" s="80" t="s">
        <v>316</v>
      </c>
      <c r="D90" s="81" t="s">
        <v>233</v>
      </c>
      <c r="E90" s="82" t="s">
        <v>240</v>
      </c>
    </row>
    <row r="91" spans="1:5" s="35" customFormat="1" ht="30">
      <c r="A91" s="69"/>
      <c r="B91" s="108" t="s">
        <v>268</v>
      </c>
      <c r="C91" s="80" t="s">
        <v>317</v>
      </c>
      <c r="D91" s="81" t="s">
        <v>234</v>
      </c>
      <c r="E91" s="82" t="s">
        <v>240</v>
      </c>
    </row>
    <row r="92" spans="1:5" s="35" customFormat="1" ht="30">
      <c r="A92" s="69"/>
      <c r="B92" s="108" t="s">
        <v>268</v>
      </c>
      <c r="C92" s="80" t="s">
        <v>318</v>
      </c>
      <c r="D92" s="81" t="s">
        <v>235</v>
      </c>
      <c r="E92" s="82" t="s">
        <v>240</v>
      </c>
    </row>
    <row r="93" spans="1:5" s="35" customFormat="1" ht="30">
      <c r="A93" s="69"/>
      <c r="B93" s="108" t="s">
        <v>268</v>
      </c>
      <c r="C93" s="80" t="s">
        <v>319</v>
      </c>
      <c r="D93" s="81" t="s">
        <v>236</v>
      </c>
      <c r="E93" s="82" t="s">
        <v>240</v>
      </c>
    </row>
    <row r="94" spans="1:5" s="35" customFormat="1" ht="30">
      <c r="A94" s="69"/>
      <c r="B94" s="108" t="s">
        <v>268</v>
      </c>
      <c r="C94" s="80" t="s">
        <v>320</v>
      </c>
      <c r="D94" s="81" t="s">
        <v>237</v>
      </c>
      <c r="E94" s="82" t="s">
        <v>240</v>
      </c>
    </row>
    <row r="95" spans="1:5" s="35" customFormat="1" ht="30">
      <c r="A95" s="69"/>
      <c r="B95" s="108" t="s">
        <v>268</v>
      </c>
      <c r="C95" s="80" t="s">
        <v>321</v>
      </c>
      <c r="D95" s="81" t="s">
        <v>238</v>
      </c>
      <c r="E95" s="82" t="s">
        <v>240</v>
      </c>
    </row>
    <row r="96" spans="1:5" ht="30">
      <c r="A96" s="69"/>
      <c r="B96" s="108" t="s">
        <v>268</v>
      </c>
      <c r="C96" s="83" t="s">
        <v>322</v>
      </c>
      <c r="D96" s="84" t="s">
        <v>242</v>
      </c>
      <c r="E96" s="85" t="s">
        <v>241</v>
      </c>
    </row>
    <row r="97" spans="1:5" ht="30">
      <c r="A97" s="69"/>
      <c r="B97" s="108" t="s">
        <v>268</v>
      </c>
      <c r="C97" s="83" t="s">
        <v>323</v>
      </c>
      <c r="D97" s="84" t="s">
        <v>243</v>
      </c>
      <c r="E97" s="85" t="s">
        <v>241</v>
      </c>
    </row>
    <row r="98" spans="1:5" ht="30">
      <c r="A98" s="69"/>
      <c r="B98" s="108" t="s">
        <v>268</v>
      </c>
      <c r="C98" s="90" t="s">
        <v>324</v>
      </c>
      <c r="D98" s="91" t="s">
        <v>245</v>
      </c>
      <c r="E98" s="92" t="s">
        <v>244</v>
      </c>
    </row>
    <row r="99" spans="1:5" ht="30">
      <c r="A99" s="69"/>
      <c r="B99" s="108" t="s">
        <v>268</v>
      </c>
      <c r="C99" s="93" t="s">
        <v>325</v>
      </c>
      <c r="D99" s="91" t="s">
        <v>246</v>
      </c>
      <c r="E99" s="92" t="s">
        <v>244</v>
      </c>
    </row>
    <row r="100" spans="1:5" ht="30">
      <c r="A100" s="69"/>
      <c r="B100" s="108" t="s">
        <v>268</v>
      </c>
      <c r="C100" s="93" t="s">
        <v>326</v>
      </c>
      <c r="D100" s="91" t="s">
        <v>247</v>
      </c>
      <c r="E100" s="92" t="s">
        <v>244</v>
      </c>
    </row>
    <row r="101" spans="1:5" ht="30">
      <c r="A101" s="69"/>
      <c r="B101" s="108" t="s">
        <v>268</v>
      </c>
      <c r="C101" s="93" t="s">
        <v>327</v>
      </c>
      <c r="D101" s="91" t="s">
        <v>248</v>
      </c>
      <c r="E101" s="92" t="s">
        <v>244</v>
      </c>
    </row>
    <row r="102" spans="1:5" ht="30">
      <c r="A102" s="69"/>
      <c r="B102" s="108" t="s">
        <v>268</v>
      </c>
      <c r="C102" s="93" t="s">
        <v>328</v>
      </c>
      <c r="D102" s="94" t="s">
        <v>249</v>
      </c>
      <c r="E102" s="92" t="s">
        <v>244</v>
      </c>
    </row>
    <row r="103" spans="1:5" ht="30">
      <c r="A103" s="69"/>
      <c r="B103" s="108" t="s">
        <v>268</v>
      </c>
      <c r="C103" s="93" t="s">
        <v>329</v>
      </c>
      <c r="D103" s="94" t="s">
        <v>250</v>
      </c>
      <c r="E103" s="92" t="s">
        <v>244</v>
      </c>
    </row>
    <row r="104" spans="1:5" ht="30">
      <c r="A104" s="69"/>
      <c r="B104" s="108" t="s">
        <v>268</v>
      </c>
      <c r="C104" s="93" t="s">
        <v>330</v>
      </c>
      <c r="D104" s="94" t="s">
        <v>251</v>
      </c>
      <c r="E104" s="92" t="s">
        <v>244</v>
      </c>
    </row>
  </sheetData>
  <sheetProtection algorithmName="SHA-512" hashValue="yalEr+7D+EvUCvpDMVF7G6eN6R5DfUUK9RApCaWlAECyCTQ0tnfEdSxzNYeI9yjpWx851H1psm74w9ryf8aiHw==" saltValue="hnqqK+Nn5mdKkDsA/md1p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120"/>
  <sheetViews>
    <sheetView topLeftCell="A114" workbookViewId="0">
      <selection activeCell="C123" sqref="C123"/>
    </sheetView>
  </sheetViews>
  <sheetFormatPr baseColWidth="10" defaultColWidth="11.42578125" defaultRowHeight="15"/>
  <cols>
    <col min="1" max="1" width="11.42578125" style="35"/>
    <col min="2" max="2" width="34.5703125" style="35" bestFit="1" customWidth="1"/>
    <col min="3" max="3" width="18.85546875" style="35" bestFit="1" customWidth="1"/>
    <col min="4" max="4" width="16.5703125" style="35" bestFit="1" customWidth="1"/>
    <col min="5" max="5" width="11" style="35" customWidth="1"/>
    <col min="6" max="6" width="12.5703125" style="35" bestFit="1" customWidth="1"/>
    <col min="7" max="16384" width="11.42578125" style="35"/>
  </cols>
  <sheetData>
    <row r="2" spans="2:18" ht="15.75" customHeight="1">
      <c r="B2" s="4" t="s">
        <v>1971</v>
      </c>
      <c r="E2" s="435" t="s">
        <v>1969</v>
      </c>
      <c r="F2" s="435"/>
      <c r="G2" s="435"/>
      <c r="H2" s="435"/>
      <c r="I2" s="435"/>
      <c r="J2" s="435"/>
      <c r="K2" s="435"/>
      <c r="L2" s="435"/>
    </row>
    <row r="3" spans="2:18" ht="16.5">
      <c r="B3" s="412" t="s">
        <v>168</v>
      </c>
      <c r="C3" s="35" t="s">
        <v>85</v>
      </c>
      <c r="D3" s="417"/>
      <c r="E3" s="435"/>
      <c r="F3" s="435"/>
      <c r="G3" s="435"/>
      <c r="H3" s="435"/>
      <c r="I3" s="435"/>
      <c r="J3" s="435"/>
      <c r="K3" s="435"/>
      <c r="L3" s="435"/>
      <c r="M3" s="417"/>
      <c r="N3" s="417"/>
      <c r="O3" s="417"/>
      <c r="P3" s="417"/>
      <c r="Q3" s="417"/>
      <c r="R3" s="417"/>
    </row>
    <row r="4" spans="2:18">
      <c r="B4" s="412" t="s">
        <v>5</v>
      </c>
      <c r="C4" s="35" t="s">
        <v>1962</v>
      </c>
      <c r="D4" s="418" t="s">
        <v>1970</v>
      </c>
      <c r="E4" s="435"/>
      <c r="F4" s="435"/>
      <c r="G4" s="435"/>
      <c r="H4" s="435"/>
      <c r="I4" s="435"/>
      <c r="J4" s="435"/>
      <c r="K4" s="435"/>
      <c r="L4" s="435"/>
      <c r="M4" s="418"/>
      <c r="N4" s="418"/>
      <c r="O4" s="418"/>
      <c r="P4" s="418"/>
      <c r="Q4" s="418"/>
      <c r="R4" s="418"/>
    </row>
    <row r="5" spans="2:18" ht="38.25" customHeight="1">
      <c r="B5" s="412" t="s">
        <v>4</v>
      </c>
      <c r="C5" s="35" t="s">
        <v>1972</v>
      </c>
      <c r="D5" s="419"/>
      <c r="E5" s="436"/>
      <c r="F5" s="436"/>
      <c r="G5" s="436"/>
      <c r="H5" s="419"/>
      <c r="I5" s="419"/>
      <c r="J5" s="419"/>
      <c r="K5" s="420"/>
      <c r="L5" s="421"/>
      <c r="M5" s="421"/>
      <c r="N5" s="421"/>
      <c r="O5" s="421"/>
      <c r="P5" s="421"/>
      <c r="Q5" s="418"/>
      <c r="R5" s="418"/>
    </row>
    <row r="6" spans="2:18" ht="15" customHeight="1">
      <c r="B6" s="422"/>
      <c r="C6" s="423"/>
      <c r="D6" s="424"/>
      <c r="E6" s="45"/>
      <c r="F6" s="425"/>
      <c r="G6" s="425"/>
      <c r="H6" s="425"/>
      <c r="I6" s="422"/>
      <c r="J6" s="426"/>
      <c r="K6" s="427"/>
      <c r="L6" s="45"/>
      <c r="M6" s="45"/>
      <c r="N6" s="45"/>
      <c r="O6" s="45"/>
      <c r="P6" s="428"/>
      <c r="Q6" s="429"/>
      <c r="R6" s="429"/>
    </row>
    <row r="7" spans="2:18" ht="15" customHeight="1">
      <c r="B7" s="412" t="s">
        <v>1957</v>
      </c>
      <c r="C7"/>
      <c r="D7"/>
      <c r="E7"/>
      <c r="F7"/>
      <c r="G7"/>
      <c r="H7"/>
      <c r="I7" s="430"/>
      <c r="J7" s="431"/>
      <c r="K7" s="427"/>
      <c r="L7" s="45"/>
      <c r="M7" s="45"/>
      <c r="N7" s="45"/>
      <c r="O7" s="45"/>
      <c r="P7" s="428"/>
      <c r="Q7" s="429"/>
      <c r="R7" s="429"/>
    </row>
    <row r="8" spans="2:18" ht="15" customHeight="1">
      <c r="B8" s="412" t="s">
        <v>18</v>
      </c>
      <c r="C8" t="s">
        <v>471</v>
      </c>
      <c r="D8"/>
      <c r="E8"/>
      <c r="F8"/>
      <c r="G8"/>
      <c r="H8"/>
      <c r="I8" s="430"/>
      <c r="J8" s="431"/>
      <c r="K8" s="427"/>
      <c r="L8" s="45"/>
      <c r="M8" s="45"/>
      <c r="N8" s="45"/>
      <c r="O8" s="45"/>
      <c r="P8" s="428"/>
      <c r="Q8" s="429"/>
      <c r="R8" s="429"/>
    </row>
    <row r="9" spans="2:18" ht="15" customHeight="1">
      <c r="B9" s="88">
        <v>44242</v>
      </c>
      <c r="C9" s="413">
        <v>4</v>
      </c>
      <c r="D9"/>
      <c r="E9"/>
      <c r="F9"/>
      <c r="G9"/>
      <c r="H9"/>
      <c r="I9" s="430"/>
      <c r="J9" s="431"/>
      <c r="K9" s="427"/>
      <c r="L9" s="45"/>
      <c r="M9" s="45"/>
      <c r="N9" s="45"/>
      <c r="O9" s="45"/>
      <c r="P9" s="428"/>
      <c r="Q9" s="429"/>
      <c r="R9" s="429"/>
    </row>
    <row r="10" spans="2:18" ht="15" customHeight="1">
      <c r="B10" s="88">
        <v>44459</v>
      </c>
      <c r="C10" s="413">
        <v>1</v>
      </c>
      <c r="D10"/>
      <c r="E10"/>
      <c r="F10"/>
      <c r="G10"/>
      <c r="H10"/>
      <c r="I10" s="430"/>
      <c r="J10" s="431"/>
      <c r="K10" s="427"/>
      <c r="L10" s="45"/>
      <c r="M10" s="45"/>
      <c r="N10" s="45"/>
      <c r="O10" s="45"/>
      <c r="P10" s="428"/>
      <c r="Q10" s="429"/>
      <c r="R10" s="429"/>
    </row>
    <row r="11" spans="2:18" ht="15" customHeight="1">
      <c r="B11" s="88">
        <v>44245</v>
      </c>
      <c r="C11" s="413">
        <v>12</v>
      </c>
      <c r="D11"/>
      <c r="E11"/>
      <c r="F11"/>
      <c r="G11"/>
      <c r="H11"/>
      <c r="I11" s="430"/>
      <c r="J11" s="431"/>
      <c r="K11" s="427"/>
      <c r="L11" s="45"/>
      <c r="M11" s="45"/>
      <c r="N11" s="45"/>
      <c r="O11" s="45"/>
      <c r="P11" s="428"/>
      <c r="Q11" s="429"/>
      <c r="R11" s="429"/>
    </row>
    <row r="12" spans="2:18" ht="15" customHeight="1">
      <c r="B12" s="88">
        <v>44225</v>
      </c>
      <c r="C12" s="413">
        <v>4</v>
      </c>
      <c r="D12"/>
      <c r="E12"/>
      <c r="F12"/>
      <c r="G12"/>
      <c r="H12"/>
      <c r="I12" s="422"/>
      <c r="J12" s="426"/>
      <c r="K12" s="427"/>
      <c r="L12" s="45"/>
      <c r="M12" s="45"/>
      <c r="N12" s="45"/>
      <c r="O12" s="45"/>
      <c r="P12" s="428"/>
      <c r="Q12" s="429"/>
      <c r="R12" s="429"/>
    </row>
    <row r="13" spans="2:18" ht="15" customHeight="1">
      <c r="B13" s="88">
        <v>44271</v>
      </c>
      <c r="C13" s="413">
        <v>5</v>
      </c>
      <c r="D13"/>
      <c r="E13"/>
      <c r="F13"/>
      <c r="G13"/>
      <c r="H13"/>
      <c r="I13" s="422"/>
      <c r="J13" s="426"/>
      <c r="K13" s="427"/>
      <c r="L13" s="45"/>
      <c r="M13" s="45"/>
      <c r="N13" s="45"/>
      <c r="O13" s="45"/>
      <c r="P13" s="428"/>
      <c r="Q13" s="429"/>
      <c r="R13" s="429"/>
    </row>
    <row r="14" spans="2:18" ht="15" customHeight="1">
      <c r="B14" s="88">
        <v>44236</v>
      </c>
      <c r="C14" s="413">
        <v>13</v>
      </c>
      <c r="D14"/>
      <c r="E14"/>
      <c r="F14"/>
      <c r="G14"/>
      <c r="H14"/>
      <c r="I14" s="422"/>
      <c r="J14" s="426"/>
      <c r="K14" s="427"/>
      <c r="L14" s="45"/>
      <c r="M14" s="45"/>
      <c r="N14" s="45"/>
      <c r="O14" s="45"/>
      <c r="P14" s="428"/>
      <c r="Q14" s="429"/>
      <c r="R14" s="429"/>
    </row>
    <row r="15" spans="2:18" ht="15" customHeight="1">
      <c r="B15" s="88">
        <v>44252</v>
      </c>
      <c r="C15" s="413">
        <v>4</v>
      </c>
      <c r="D15"/>
      <c r="E15"/>
      <c r="F15"/>
      <c r="G15"/>
      <c r="H15"/>
      <c r="I15" s="422"/>
      <c r="J15" s="426"/>
      <c r="K15" s="427"/>
      <c r="L15" s="45"/>
      <c r="M15" s="45"/>
      <c r="N15" s="45"/>
      <c r="O15" s="45"/>
      <c r="P15" s="428"/>
      <c r="Q15" s="429"/>
      <c r="R15" s="429"/>
    </row>
    <row r="16" spans="2:18" ht="15" customHeight="1">
      <c r="B16" s="88">
        <v>44230</v>
      </c>
      <c r="C16" s="413">
        <v>8</v>
      </c>
      <c r="D16"/>
      <c r="E16"/>
      <c r="F16"/>
      <c r="G16"/>
      <c r="H16"/>
      <c r="I16" s="422"/>
      <c r="J16" s="426"/>
      <c r="K16" s="427"/>
      <c r="L16" s="45"/>
      <c r="M16" s="45"/>
      <c r="N16" s="45"/>
      <c r="O16" s="45"/>
      <c r="P16" s="428"/>
      <c r="Q16" s="429"/>
      <c r="R16" s="429"/>
    </row>
    <row r="17" spans="2:18" ht="15" customHeight="1">
      <c r="B17" s="88">
        <v>44239</v>
      </c>
      <c r="C17" s="413">
        <v>15</v>
      </c>
      <c r="D17"/>
      <c r="E17"/>
      <c r="F17"/>
      <c r="G17"/>
      <c r="H17"/>
      <c r="I17" s="422"/>
      <c r="J17" s="426"/>
      <c r="K17" s="427"/>
      <c r="L17" s="45"/>
      <c r="M17" s="45"/>
      <c r="N17" s="45"/>
      <c r="O17" s="45"/>
      <c r="P17" s="428"/>
      <c r="Q17" s="429"/>
      <c r="R17" s="429"/>
    </row>
    <row r="18" spans="2:18" ht="15" customHeight="1">
      <c r="B18" s="88">
        <v>44420</v>
      </c>
      <c r="C18" s="413">
        <v>2</v>
      </c>
      <c r="D18"/>
      <c r="E18"/>
      <c r="F18"/>
      <c r="G18"/>
      <c r="H18"/>
      <c r="I18" s="422"/>
      <c r="J18" s="426"/>
      <c r="K18" s="427"/>
      <c r="L18" s="45"/>
      <c r="M18" s="45"/>
      <c r="N18" s="45"/>
      <c r="O18" s="45"/>
      <c r="P18" s="428"/>
      <c r="Q18" s="429"/>
      <c r="R18" s="429"/>
    </row>
    <row r="19" spans="2:18" ht="15" customHeight="1">
      <c r="B19" s="88">
        <v>44462</v>
      </c>
      <c r="C19" s="413">
        <v>1</v>
      </c>
      <c r="D19"/>
      <c r="E19"/>
      <c r="F19"/>
      <c r="G19"/>
      <c r="H19"/>
      <c r="I19" s="422"/>
      <c r="J19" s="426"/>
      <c r="K19" s="427"/>
      <c r="L19" s="45"/>
      <c r="M19" s="45"/>
      <c r="N19" s="45"/>
      <c r="O19" s="45"/>
      <c r="P19" s="428"/>
      <c r="Q19" s="429"/>
      <c r="R19" s="429"/>
    </row>
    <row r="20" spans="2:18" ht="15" customHeight="1">
      <c r="B20" s="88">
        <v>44292</v>
      </c>
      <c r="C20" s="413">
        <v>2</v>
      </c>
      <c r="D20"/>
      <c r="E20"/>
      <c r="F20"/>
      <c r="G20"/>
      <c r="H20"/>
      <c r="I20" s="422"/>
      <c r="J20" s="426"/>
      <c r="K20" s="427"/>
      <c r="L20" s="45"/>
      <c r="M20" s="45"/>
      <c r="N20" s="45"/>
      <c r="O20" s="45"/>
      <c r="P20" s="428"/>
      <c r="Q20" s="429"/>
      <c r="R20" s="429"/>
    </row>
    <row r="21" spans="2:18" ht="15" customHeight="1">
      <c r="B21" s="88">
        <v>44253</v>
      </c>
      <c r="C21" s="413">
        <v>23</v>
      </c>
      <c r="D21"/>
      <c r="E21"/>
      <c r="F21"/>
      <c r="G21"/>
      <c r="H21"/>
      <c r="I21" s="422"/>
      <c r="J21" s="426"/>
      <c r="K21" s="427"/>
      <c r="L21" s="45"/>
      <c r="M21" s="45"/>
      <c r="N21" s="45"/>
      <c r="O21" s="45"/>
      <c r="P21" s="428"/>
      <c r="Q21" s="429"/>
      <c r="R21" s="429"/>
    </row>
    <row r="22" spans="2:18" ht="15" customHeight="1">
      <c r="B22" s="88">
        <v>44238</v>
      </c>
      <c r="C22" s="413">
        <v>12</v>
      </c>
      <c r="D22"/>
      <c r="E22"/>
      <c r="F22"/>
      <c r="G22"/>
      <c r="H22"/>
      <c r="I22" s="422"/>
      <c r="J22" s="426"/>
      <c r="K22" s="427"/>
      <c r="L22" s="45"/>
      <c r="M22" s="45"/>
      <c r="N22" s="45"/>
      <c r="O22" s="45"/>
      <c r="P22" s="428"/>
      <c r="Q22" s="429"/>
      <c r="R22" s="429"/>
    </row>
    <row r="23" spans="2:18" ht="15" customHeight="1">
      <c r="B23" s="88">
        <v>44547</v>
      </c>
      <c r="C23" s="413">
        <v>1</v>
      </c>
      <c r="D23"/>
      <c r="E23"/>
      <c r="F23"/>
      <c r="G23"/>
      <c r="H23"/>
      <c r="I23" s="422"/>
      <c r="J23" s="426"/>
      <c r="K23" s="427"/>
      <c r="L23" s="45"/>
      <c r="M23" s="45"/>
      <c r="N23" s="45"/>
      <c r="O23" s="45"/>
      <c r="P23" s="428"/>
      <c r="Q23" s="429"/>
      <c r="R23" s="429"/>
    </row>
    <row r="24" spans="2:18" ht="15" customHeight="1">
      <c r="B24" s="88">
        <v>44228</v>
      </c>
      <c r="C24" s="413">
        <v>7</v>
      </c>
      <c r="D24"/>
      <c r="E24"/>
      <c r="F24"/>
      <c r="G24"/>
      <c r="H24"/>
      <c r="I24" s="422"/>
      <c r="J24" s="426"/>
      <c r="K24" s="427"/>
      <c r="L24" s="45"/>
      <c r="M24" s="45"/>
      <c r="N24" s="45"/>
      <c r="O24" s="45"/>
      <c r="P24" s="428"/>
      <c r="Q24" s="429"/>
      <c r="R24" s="429"/>
    </row>
    <row r="25" spans="2:18" ht="15" customHeight="1">
      <c r="B25" s="88">
        <v>44293</v>
      </c>
      <c r="C25" s="413">
        <v>2</v>
      </c>
      <c r="D25"/>
      <c r="E25"/>
      <c r="F25"/>
      <c r="G25"/>
      <c r="H25"/>
      <c r="I25" s="422"/>
      <c r="J25" s="426"/>
      <c r="K25" s="427"/>
      <c r="L25" s="45"/>
      <c r="M25" s="45"/>
      <c r="N25" s="45"/>
      <c r="O25" s="45"/>
      <c r="P25" s="428"/>
      <c r="Q25" s="429"/>
      <c r="R25" s="429"/>
    </row>
    <row r="26" spans="2:18" ht="15" customHeight="1">
      <c r="B26" s="88">
        <v>44390</v>
      </c>
      <c r="C26" s="413">
        <v>4</v>
      </c>
      <c r="D26"/>
      <c r="E26"/>
      <c r="F26"/>
      <c r="G26"/>
      <c r="H26"/>
      <c r="I26" s="422"/>
      <c r="J26" s="426"/>
      <c r="K26" s="427"/>
      <c r="L26" s="45"/>
      <c r="M26" s="45"/>
      <c r="N26" s="45"/>
      <c r="O26" s="45"/>
      <c r="P26" s="428"/>
      <c r="Q26" s="429"/>
      <c r="R26" s="429"/>
    </row>
    <row r="27" spans="2:18" ht="15" customHeight="1">
      <c r="B27" s="88">
        <v>44412</v>
      </c>
      <c r="C27" s="413">
        <v>1</v>
      </c>
      <c r="D27"/>
      <c r="E27"/>
      <c r="F27"/>
      <c r="G27"/>
      <c r="H27"/>
      <c r="I27" s="422"/>
      <c r="J27" s="426"/>
      <c r="K27" s="427"/>
      <c r="L27" s="45"/>
      <c r="M27" s="45"/>
      <c r="N27" s="45"/>
      <c r="O27" s="45"/>
      <c r="P27" s="428"/>
      <c r="Q27" s="429"/>
      <c r="R27" s="429"/>
    </row>
    <row r="28" spans="2:18" ht="15" customHeight="1">
      <c r="B28" s="88">
        <v>44504</v>
      </c>
      <c r="C28" s="413">
        <v>1</v>
      </c>
      <c r="D28"/>
      <c r="E28"/>
      <c r="F28"/>
      <c r="G28"/>
      <c r="H28"/>
      <c r="I28" s="422"/>
      <c r="J28" s="426"/>
      <c r="K28" s="427"/>
      <c r="L28" s="45"/>
      <c r="M28" s="45"/>
      <c r="N28" s="45"/>
      <c r="O28" s="45"/>
      <c r="P28" s="428"/>
      <c r="Q28" s="429"/>
      <c r="R28" s="429"/>
    </row>
    <row r="29" spans="2:18" ht="15" customHeight="1">
      <c r="B29" s="88">
        <v>44408</v>
      </c>
      <c r="C29" s="413">
        <v>1</v>
      </c>
      <c r="D29"/>
      <c r="E29"/>
      <c r="F29"/>
      <c r="G29"/>
      <c r="H29"/>
      <c r="I29" s="422"/>
      <c r="J29" s="426"/>
      <c r="K29" s="427"/>
      <c r="L29" s="45"/>
      <c r="M29" s="45"/>
      <c r="N29" s="45"/>
      <c r="O29" s="45"/>
      <c r="P29" s="428"/>
      <c r="Q29" s="429"/>
      <c r="R29" s="429"/>
    </row>
    <row r="30" spans="2:18" ht="15" customHeight="1">
      <c r="B30" s="88">
        <v>44438</v>
      </c>
      <c r="C30" s="413">
        <v>2</v>
      </c>
      <c r="D30"/>
      <c r="E30"/>
      <c r="F30"/>
      <c r="G30"/>
      <c r="H30"/>
      <c r="I30" s="422"/>
      <c r="J30" s="426"/>
      <c r="K30" s="427"/>
      <c r="L30" s="45"/>
      <c r="M30" s="45"/>
      <c r="N30" s="45"/>
      <c r="O30" s="45"/>
      <c r="P30" s="428"/>
      <c r="Q30" s="429"/>
      <c r="R30" s="429"/>
    </row>
    <row r="31" spans="2:18" ht="15" customHeight="1">
      <c r="B31" s="88">
        <v>44512</v>
      </c>
      <c r="C31" s="413">
        <v>2</v>
      </c>
      <c r="D31"/>
      <c r="E31"/>
      <c r="F31"/>
      <c r="G31"/>
      <c r="H31"/>
      <c r="I31" s="422"/>
      <c r="J31" s="426"/>
      <c r="K31" s="427"/>
      <c r="L31" s="45"/>
      <c r="M31" s="45"/>
      <c r="N31" s="45"/>
      <c r="O31" s="45"/>
      <c r="P31" s="428"/>
      <c r="Q31" s="429"/>
      <c r="R31" s="429"/>
    </row>
    <row r="32" spans="2:18" ht="15" customHeight="1">
      <c r="B32" s="88">
        <v>44449</v>
      </c>
      <c r="C32" s="413">
        <v>1</v>
      </c>
      <c r="D32"/>
      <c r="E32"/>
      <c r="F32"/>
      <c r="G32"/>
      <c r="H32"/>
      <c r="I32" s="422"/>
      <c r="J32" s="426"/>
      <c r="K32" s="427"/>
      <c r="L32" s="45"/>
      <c r="M32" s="45"/>
      <c r="N32" s="45"/>
      <c r="O32" s="45"/>
      <c r="P32" s="428"/>
      <c r="Q32" s="429"/>
      <c r="R32" s="429"/>
    </row>
    <row r="33" spans="2:18" ht="15" customHeight="1">
      <c r="B33" s="88">
        <v>44285</v>
      </c>
      <c r="C33" s="413">
        <v>1</v>
      </c>
      <c r="D33"/>
      <c r="E33"/>
      <c r="F33"/>
      <c r="G33"/>
      <c r="H33"/>
      <c r="I33" s="422"/>
      <c r="J33" s="426"/>
      <c r="K33" s="427"/>
      <c r="L33" s="45"/>
      <c r="M33" s="45"/>
      <c r="N33" s="45"/>
      <c r="O33" s="45"/>
      <c r="P33" s="428"/>
      <c r="Q33" s="429"/>
      <c r="R33" s="429"/>
    </row>
    <row r="34" spans="2:18" ht="15" customHeight="1">
      <c r="B34" s="88">
        <v>44418</v>
      </c>
      <c r="C34" s="413">
        <v>4</v>
      </c>
      <c r="D34"/>
      <c r="E34"/>
      <c r="F34"/>
      <c r="G34"/>
      <c r="H34"/>
      <c r="I34" s="422"/>
      <c r="J34" s="426"/>
      <c r="K34" s="427"/>
      <c r="L34" s="45"/>
      <c r="M34" s="45"/>
      <c r="N34" s="45"/>
      <c r="O34" s="45"/>
      <c r="P34" s="428"/>
      <c r="Q34" s="429"/>
      <c r="R34" s="429"/>
    </row>
    <row r="35" spans="2:18" ht="15" customHeight="1">
      <c r="B35" s="88">
        <v>44393</v>
      </c>
      <c r="C35" s="413">
        <v>2</v>
      </c>
      <c r="D35"/>
      <c r="E35"/>
      <c r="F35"/>
      <c r="G35"/>
      <c r="H35"/>
      <c r="I35" s="422"/>
      <c r="J35" s="426"/>
      <c r="K35" s="427"/>
      <c r="L35" s="45"/>
      <c r="M35" s="45"/>
      <c r="N35" s="45"/>
      <c r="O35" s="45"/>
      <c r="P35" s="428"/>
      <c r="Q35" s="429"/>
      <c r="R35" s="429"/>
    </row>
    <row r="36" spans="2:18" ht="15" customHeight="1">
      <c r="B36" s="88">
        <v>44455</v>
      </c>
      <c r="C36" s="413">
        <v>2</v>
      </c>
      <c r="D36"/>
      <c r="E36"/>
      <c r="F36"/>
      <c r="G36"/>
      <c r="H36"/>
      <c r="I36" s="422"/>
      <c r="J36" s="426"/>
      <c r="K36" s="427"/>
      <c r="L36" s="45"/>
      <c r="M36" s="45"/>
      <c r="N36" s="45"/>
      <c r="O36" s="45"/>
      <c r="P36" s="428"/>
      <c r="Q36" s="429"/>
      <c r="R36" s="429"/>
    </row>
    <row r="37" spans="2:18" ht="15" customHeight="1">
      <c r="B37" s="88">
        <v>44435</v>
      </c>
      <c r="C37" s="413">
        <v>1</v>
      </c>
      <c r="D37"/>
      <c r="E37"/>
      <c r="F37"/>
      <c r="G37"/>
      <c r="H37"/>
      <c r="I37" s="422"/>
      <c r="J37" s="426"/>
      <c r="K37" s="427"/>
      <c r="L37" s="45"/>
      <c r="M37" s="45"/>
      <c r="N37" s="45"/>
      <c r="O37" s="45"/>
      <c r="P37" s="428"/>
      <c r="Q37" s="429"/>
      <c r="R37" s="429"/>
    </row>
    <row r="38" spans="2:18" ht="15" customHeight="1">
      <c r="B38" s="88">
        <v>44468</v>
      </c>
      <c r="C38" s="413">
        <v>3</v>
      </c>
      <c r="D38"/>
      <c r="E38"/>
      <c r="F38"/>
      <c r="G38"/>
      <c r="H38"/>
      <c r="I38" s="422"/>
      <c r="J38" s="426"/>
      <c r="K38" s="427"/>
      <c r="L38" s="45"/>
      <c r="M38" s="45"/>
      <c r="N38" s="45"/>
      <c r="O38" s="45"/>
      <c r="P38" s="428"/>
      <c r="Q38" s="429"/>
      <c r="R38" s="429"/>
    </row>
    <row r="39" spans="2:18" ht="15" customHeight="1">
      <c r="B39" s="88">
        <v>44340</v>
      </c>
      <c r="C39" s="413">
        <v>1</v>
      </c>
      <c r="D39"/>
      <c r="E39"/>
      <c r="F39"/>
      <c r="G39"/>
      <c r="H39"/>
      <c r="I39" s="422"/>
      <c r="J39" s="426"/>
      <c r="K39" s="427"/>
      <c r="L39" s="45"/>
      <c r="M39" s="45"/>
      <c r="N39" s="45"/>
      <c r="O39" s="45"/>
      <c r="P39" s="428"/>
      <c r="Q39" s="429"/>
      <c r="R39" s="429"/>
    </row>
    <row r="40" spans="2:18" ht="15" customHeight="1">
      <c r="B40" s="88">
        <v>44204</v>
      </c>
      <c r="C40" s="413">
        <v>1</v>
      </c>
      <c r="D40"/>
      <c r="E40"/>
      <c r="F40"/>
      <c r="G40"/>
      <c r="H40"/>
      <c r="I40" s="422"/>
      <c r="J40" s="426"/>
      <c r="K40" s="427"/>
      <c r="L40" s="45"/>
      <c r="M40" s="45"/>
      <c r="N40" s="45"/>
      <c r="O40" s="45"/>
      <c r="P40" s="428"/>
      <c r="Q40" s="429"/>
      <c r="R40" s="429"/>
    </row>
    <row r="41" spans="2:18" ht="15" customHeight="1">
      <c r="B41" s="88">
        <v>44539</v>
      </c>
      <c r="C41" s="413">
        <v>3</v>
      </c>
      <c r="D41"/>
      <c r="E41"/>
      <c r="F41"/>
      <c r="G41"/>
      <c r="H41"/>
      <c r="I41" s="422"/>
      <c r="J41" s="426"/>
      <c r="K41" s="427"/>
      <c r="L41" s="45"/>
      <c r="M41" s="45"/>
      <c r="N41" s="45"/>
      <c r="O41" s="45"/>
      <c r="P41" s="428"/>
      <c r="Q41" s="429"/>
      <c r="R41" s="429"/>
    </row>
    <row r="42" spans="2:18" ht="15" customHeight="1">
      <c r="B42" s="88">
        <v>44375</v>
      </c>
      <c r="C42" s="413">
        <v>1</v>
      </c>
      <c r="D42"/>
      <c r="E42"/>
      <c r="F42"/>
      <c r="G42"/>
      <c r="H42"/>
      <c r="I42" s="422"/>
      <c r="J42" s="426"/>
      <c r="K42" s="427"/>
      <c r="L42" s="45"/>
      <c r="M42" s="45"/>
      <c r="N42" s="45"/>
      <c r="O42" s="45"/>
      <c r="P42" s="428"/>
      <c r="Q42" s="429"/>
      <c r="R42" s="429"/>
    </row>
    <row r="43" spans="2:18" ht="15" customHeight="1">
      <c r="B43" s="88">
        <v>44377</v>
      </c>
      <c r="C43" s="413">
        <v>1</v>
      </c>
      <c r="D43"/>
      <c r="E43"/>
      <c r="F43"/>
      <c r="G43"/>
      <c r="H43"/>
      <c r="I43" s="422"/>
      <c r="J43" s="426"/>
      <c r="K43" s="427"/>
      <c r="L43" s="45"/>
      <c r="M43" s="45"/>
      <c r="N43" s="45"/>
      <c r="O43" s="45"/>
      <c r="P43" s="428"/>
      <c r="Q43" s="429"/>
      <c r="R43" s="429"/>
    </row>
    <row r="44" spans="2:18" ht="15" customHeight="1">
      <c r="B44" s="88">
        <v>44498</v>
      </c>
      <c r="C44" s="413">
        <v>1</v>
      </c>
      <c r="D44"/>
      <c r="E44"/>
      <c r="F44"/>
      <c r="G44"/>
      <c r="H44"/>
      <c r="I44" s="422"/>
      <c r="J44" s="426"/>
      <c r="K44" s="427"/>
      <c r="L44" s="45"/>
      <c r="M44" s="45"/>
      <c r="N44" s="45"/>
      <c r="O44" s="45"/>
      <c r="P44" s="428"/>
      <c r="Q44" s="429"/>
      <c r="R44" s="429"/>
    </row>
    <row r="45" spans="2:18" ht="15" customHeight="1">
      <c r="B45" s="88">
        <v>44421</v>
      </c>
      <c r="C45" s="413">
        <v>2</v>
      </c>
      <c r="D45"/>
      <c r="E45"/>
      <c r="F45"/>
      <c r="G45"/>
      <c r="H45"/>
      <c r="I45" s="422"/>
      <c r="J45" s="426"/>
      <c r="K45" s="427"/>
      <c r="L45" s="45"/>
      <c r="M45" s="45"/>
      <c r="N45" s="45"/>
      <c r="O45" s="45"/>
      <c r="P45" s="428"/>
      <c r="Q45" s="429"/>
      <c r="R45" s="429"/>
    </row>
    <row r="46" spans="2:18" ht="15" customHeight="1">
      <c r="B46" s="88">
        <v>44229</v>
      </c>
      <c r="C46" s="413">
        <v>5</v>
      </c>
      <c r="D46"/>
      <c r="E46"/>
      <c r="F46"/>
      <c r="G46"/>
      <c r="H46"/>
      <c r="I46" s="422"/>
      <c r="J46" s="426"/>
      <c r="K46" s="427"/>
      <c r="L46" s="45"/>
      <c r="M46" s="45"/>
      <c r="N46" s="45"/>
      <c r="O46" s="45"/>
      <c r="P46" s="428"/>
      <c r="Q46" s="429"/>
      <c r="R46" s="429"/>
    </row>
    <row r="47" spans="2:18" ht="15" customHeight="1">
      <c r="B47" s="88">
        <v>44237</v>
      </c>
      <c r="C47" s="413">
        <v>5</v>
      </c>
      <c r="D47"/>
      <c r="E47"/>
      <c r="F47"/>
      <c r="G47"/>
      <c r="H47"/>
      <c r="I47" s="422"/>
      <c r="J47" s="426"/>
      <c r="K47" s="427"/>
      <c r="L47" s="45"/>
      <c r="M47" s="45"/>
      <c r="N47" s="45"/>
      <c r="O47" s="45"/>
      <c r="P47" s="428"/>
      <c r="Q47" s="429"/>
      <c r="R47" s="429"/>
    </row>
    <row r="48" spans="2:18" ht="15" customHeight="1">
      <c r="B48" s="88">
        <v>44249</v>
      </c>
      <c r="C48" s="413">
        <v>4</v>
      </c>
      <c r="D48"/>
      <c r="E48"/>
      <c r="F48"/>
      <c r="G48"/>
      <c r="H48"/>
      <c r="I48" s="422"/>
      <c r="J48" s="426"/>
      <c r="K48" s="427"/>
      <c r="L48" s="45"/>
      <c r="M48" s="45"/>
      <c r="N48" s="45"/>
      <c r="O48" s="45"/>
      <c r="P48" s="428"/>
      <c r="Q48" s="429"/>
      <c r="R48" s="429"/>
    </row>
    <row r="49" spans="2:18" ht="15" customHeight="1">
      <c r="B49" s="88">
        <v>44531</v>
      </c>
      <c r="C49" s="413">
        <v>1</v>
      </c>
      <c r="D49"/>
      <c r="E49"/>
      <c r="F49"/>
      <c r="G49"/>
      <c r="H49"/>
      <c r="I49" s="422"/>
      <c r="J49" s="426"/>
      <c r="K49" s="427"/>
      <c r="L49" s="45"/>
      <c r="M49" s="45"/>
      <c r="N49" s="45"/>
      <c r="O49" s="45"/>
      <c r="P49" s="428"/>
      <c r="Q49" s="429"/>
      <c r="R49" s="429"/>
    </row>
    <row r="50" spans="2:18" ht="15" customHeight="1">
      <c r="B50" s="88">
        <v>44256</v>
      </c>
      <c r="C50" s="413">
        <v>3</v>
      </c>
      <c r="D50"/>
      <c r="E50"/>
      <c r="F50"/>
      <c r="G50"/>
      <c r="H50"/>
      <c r="I50" s="422"/>
      <c r="J50" s="426"/>
      <c r="K50" s="427"/>
      <c r="L50" s="45"/>
      <c r="M50" s="45"/>
      <c r="N50" s="45"/>
      <c r="O50" s="45"/>
      <c r="P50" s="428"/>
      <c r="Q50" s="429"/>
      <c r="R50" s="429"/>
    </row>
    <row r="51" spans="2:18" ht="15" customHeight="1">
      <c r="B51" s="88">
        <v>44560</v>
      </c>
      <c r="C51" s="413">
        <v>5</v>
      </c>
      <c r="D51"/>
      <c r="E51"/>
      <c r="F51"/>
      <c r="G51"/>
      <c r="H51"/>
      <c r="I51" s="422"/>
      <c r="J51" s="426"/>
      <c r="K51" s="427"/>
      <c r="L51" s="45"/>
      <c r="M51" s="45"/>
      <c r="N51" s="45"/>
      <c r="O51" s="45"/>
      <c r="P51" s="428"/>
      <c r="Q51" s="429"/>
      <c r="R51" s="429"/>
    </row>
    <row r="52" spans="2:18" ht="15" customHeight="1">
      <c r="B52" s="88">
        <v>44392</v>
      </c>
      <c r="C52" s="413">
        <v>1</v>
      </c>
      <c r="D52"/>
      <c r="E52"/>
      <c r="F52"/>
      <c r="G52"/>
      <c r="H52"/>
      <c r="I52" s="422"/>
      <c r="J52" s="426"/>
      <c r="K52" s="427"/>
      <c r="L52" s="45"/>
      <c r="M52" s="45"/>
      <c r="N52" s="45"/>
      <c r="O52" s="45"/>
      <c r="P52" s="428"/>
      <c r="Q52" s="429"/>
      <c r="R52" s="429"/>
    </row>
    <row r="53" spans="2:18" ht="15" customHeight="1">
      <c r="B53" s="88">
        <v>44559</v>
      </c>
      <c r="C53" s="413">
        <v>5</v>
      </c>
      <c r="D53"/>
      <c r="E53"/>
      <c r="F53"/>
      <c r="G53"/>
      <c r="H53"/>
      <c r="I53" s="422"/>
      <c r="J53" s="426"/>
      <c r="K53" s="427"/>
      <c r="L53" s="45"/>
      <c r="M53" s="45"/>
      <c r="N53" s="45"/>
      <c r="O53" s="45"/>
      <c r="P53" s="428"/>
      <c r="Q53" s="429"/>
      <c r="R53" s="429"/>
    </row>
    <row r="54" spans="2:18" ht="15" customHeight="1">
      <c r="B54" s="88">
        <v>44404</v>
      </c>
      <c r="C54" s="413">
        <v>2</v>
      </c>
      <c r="D54"/>
      <c r="E54"/>
      <c r="F54"/>
      <c r="G54"/>
      <c r="H54"/>
      <c r="I54" s="422"/>
      <c r="J54" s="426"/>
      <c r="K54" s="427"/>
      <c r="L54" s="45"/>
      <c r="M54" s="45"/>
      <c r="N54" s="45"/>
      <c r="O54" s="45"/>
      <c r="P54" s="428"/>
      <c r="Q54" s="429"/>
      <c r="R54" s="429"/>
    </row>
    <row r="55" spans="2:18" ht="15" customHeight="1">
      <c r="B55" s="88">
        <v>44221</v>
      </c>
      <c r="C55" s="413">
        <v>8</v>
      </c>
      <c r="D55"/>
      <c r="E55"/>
      <c r="F55"/>
      <c r="G55"/>
      <c r="H55"/>
      <c r="I55" s="422"/>
      <c r="J55" s="426"/>
      <c r="K55" s="427"/>
      <c r="L55" s="45"/>
      <c r="M55" s="45"/>
      <c r="N55" s="45"/>
      <c r="O55" s="45"/>
      <c r="P55" s="428"/>
      <c r="Q55" s="429"/>
      <c r="R55" s="429"/>
    </row>
    <row r="56" spans="2:18" ht="15" customHeight="1">
      <c r="B56" s="88">
        <v>44329</v>
      </c>
      <c r="C56" s="413">
        <v>2</v>
      </c>
      <c r="D56"/>
      <c r="E56"/>
      <c r="F56"/>
      <c r="G56"/>
      <c r="H56"/>
      <c r="I56" s="422"/>
      <c r="J56" s="426"/>
      <c r="K56" s="427"/>
      <c r="L56" s="45"/>
      <c r="M56" s="45"/>
      <c r="N56" s="45"/>
      <c r="O56" s="45"/>
      <c r="P56" s="428"/>
      <c r="Q56" s="429"/>
      <c r="R56" s="429"/>
    </row>
    <row r="57" spans="2:18" ht="15" customHeight="1">
      <c r="B57" s="88">
        <v>44403</v>
      </c>
      <c r="C57" s="413">
        <v>1</v>
      </c>
      <c r="D57"/>
      <c r="E57"/>
      <c r="F57"/>
      <c r="G57"/>
      <c r="H57"/>
      <c r="I57" s="422"/>
      <c r="J57" s="426"/>
      <c r="K57" s="427"/>
      <c r="L57" s="45"/>
      <c r="M57" s="45"/>
      <c r="N57" s="45"/>
      <c r="O57" s="45"/>
      <c r="P57" s="428"/>
      <c r="Q57" s="429"/>
      <c r="R57" s="429"/>
    </row>
    <row r="58" spans="2:18" ht="15" customHeight="1">
      <c r="B58" s="88">
        <v>44363</v>
      </c>
      <c r="C58" s="413">
        <v>2</v>
      </c>
      <c r="D58"/>
      <c r="E58"/>
      <c r="F58"/>
      <c r="G58"/>
      <c r="H58"/>
      <c r="I58" s="422"/>
      <c r="J58" s="426"/>
      <c r="K58" s="427"/>
      <c r="L58" s="45"/>
      <c r="M58" s="45"/>
      <c r="N58" s="45"/>
      <c r="O58" s="45"/>
      <c r="P58" s="428"/>
      <c r="Q58" s="429"/>
      <c r="R58" s="429"/>
    </row>
    <row r="59" spans="2:18" ht="15" customHeight="1">
      <c r="B59" s="88">
        <v>44427</v>
      </c>
      <c r="C59" s="413">
        <v>2</v>
      </c>
      <c r="D59"/>
      <c r="E59"/>
      <c r="F59"/>
      <c r="G59"/>
      <c r="H59"/>
      <c r="I59" s="422"/>
      <c r="J59" s="426"/>
      <c r="K59" s="427"/>
      <c r="L59" s="45"/>
      <c r="M59" s="45"/>
      <c r="N59" s="45"/>
      <c r="O59" s="45"/>
      <c r="P59" s="428"/>
      <c r="Q59" s="429"/>
      <c r="R59" s="429"/>
    </row>
    <row r="60" spans="2:18" ht="15" customHeight="1">
      <c r="B60" s="88">
        <v>44419</v>
      </c>
      <c r="C60" s="413">
        <v>9</v>
      </c>
      <c r="D60"/>
      <c r="E60"/>
      <c r="F60"/>
      <c r="G60"/>
      <c r="H60"/>
      <c r="I60" s="422"/>
      <c r="J60" s="426"/>
      <c r="K60" s="427"/>
      <c r="L60" s="45"/>
      <c r="M60" s="45"/>
      <c r="N60" s="45"/>
      <c r="O60" s="45"/>
      <c r="P60" s="428"/>
      <c r="Q60" s="429"/>
      <c r="R60" s="429"/>
    </row>
    <row r="61" spans="2:18" ht="15" customHeight="1">
      <c r="B61" s="88">
        <v>44231</v>
      </c>
      <c r="C61" s="413">
        <v>3</v>
      </c>
      <c r="D61"/>
      <c r="E61"/>
      <c r="F61"/>
      <c r="G61"/>
      <c r="H61"/>
      <c r="I61" s="422"/>
      <c r="J61" s="426"/>
      <c r="K61" s="427"/>
      <c r="L61" s="45"/>
      <c r="M61" s="45"/>
      <c r="N61" s="45"/>
      <c r="O61" s="45"/>
      <c r="P61" s="428"/>
      <c r="Q61" s="429"/>
      <c r="R61" s="429"/>
    </row>
    <row r="62" spans="2:18" ht="15" customHeight="1">
      <c r="B62" s="88">
        <v>44279</v>
      </c>
      <c r="C62" s="413">
        <v>4</v>
      </c>
      <c r="D62"/>
      <c r="E62"/>
      <c r="F62"/>
      <c r="G62"/>
      <c r="H62"/>
      <c r="I62" s="422"/>
      <c r="J62" s="426"/>
      <c r="K62" s="427"/>
      <c r="L62" s="45"/>
      <c r="M62" s="45"/>
      <c r="N62" s="45"/>
      <c r="O62" s="45"/>
      <c r="P62" s="428"/>
      <c r="Q62" s="429"/>
      <c r="R62" s="429"/>
    </row>
    <row r="63" spans="2:18" ht="15" customHeight="1">
      <c r="B63" s="88">
        <v>44218</v>
      </c>
      <c r="C63" s="413">
        <v>1</v>
      </c>
      <c r="D63"/>
      <c r="E63"/>
      <c r="F63"/>
      <c r="G63"/>
      <c r="H63"/>
      <c r="I63" s="422"/>
      <c r="J63" s="426"/>
      <c r="K63" s="427"/>
      <c r="L63" s="45"/>
      <c r="M63" s="45"/>
      <c r="N63" s="45"/>
      <c r="O63" s="45"/>
      <c r="P63" s="428"/>
      <c r="Q63" s="429"/>
      <c r="R63" s="429"/>
    </row>
    <row r="64" spans="2:18" ht="15" customHeight="1">
      <c r="B64" s="88">
        <v>44260</v>
      </c>
      <c r="C64" s="413">
        <v>1</v>
      </c>
      <c r="D64"/>
      <c r="E64"/>
      <c r="F64"/>
      <c r="G64"/>
      <c r="H64"/>
      <c r="I64" s="422"/>
      <c r="J64" s="426"/>
      <c r="K64" s="427"/>
      <c r="L64" s="45"/>
      <c r="M64" s="45"/>
      <c r="N64" s="45"/>
      <c r="O64" s="45"/>
      <c r="P64" s="428"/>
      <c r="Q64" s="429"/>
      <c r="R64" s="429"/>
    </row>
    <row r="65" spans="2:18" ht="15" customHeight="1">
      <c r="B65" s="88">
        <v>44286</v>
      </c>
      <c r="C65" s="413">
        <v>2</v>
      </c>
      <c r="D65"/>
      <c r="E65"/>
      <c r="F65"/>
      <c r="G65"/>
      <c r="H65"/>
      <c r="I65" s="422"/>
      <c r="J65" s="426"/>
      <c r="K65" s="427"/>
      <c r="L65" s="45"/>
      <c r="M65" s="45"/>
      <c r="N65" s="45"/>
      <c r="O65" s="45"/>
      <c r="P65" s="428"/>
      <c r="Q65" s="429"/>
      <c r="R65" s="429"/>
    </row>
    <row r="66" spans="2:18" ht="15" customHeight="1">
      <c r="B66" s="88">
        <v>44251</v>
      </c>
      <c r="C66" s="413">
        <v>8</v>
      </c>
      <c r="D66"/>
      <c r="E66"/>
      <c r="F66"/>
      <c r="G66"/>
      <c r="H66"/>
      <c r="I66" s="430"/>
      <c r="J66" s="426"/>
      <c r="K66" s="427"/>
      <c r="L66" s="45"/>
      <c r="M66" s="45"/>
      <c r="N66" s="45"/>
      <c r="O66" s="45"/>
      <c r="P66" s="428"/>
      <c r="Q66" s="429"/>
      <c r="R66" s="429"/>
    </row>
    <row r="67" spans="2:18" ht="15" customHeight="1">
      <c r="B67" s="88">
        <v>44232</v>
      </c>
      <c r="C67" s="413">
        <v>8</v>
      </c>
      <c r="D67"/>
      <c r="E67"/>
      <c r="F67"/>
      <c r="G67"/>
      <c r="H67"/>
      <c r="I67" s="422"/>
      <c r="J67" s="426"/>
      <c r="K67" s="427"/>
      <c r="L67" s="45"/>
      <c r="M67" s="45"/>
      <c r="N67" s="45"/>
      <c r="O67" s="45"/>
      <c r="P67" s="428"/>
      <c r="Q67" s="429"/>
      <c r="R67" s="429"/>
    </row>
    <row r="68" spans="2:18" ht="15" customHeight="1">
      <c r="B68" s="88">
        <v>44265</v>
      </c>
      <c r="C68" s="413">
        <v>5</v>
      </c>
      <c r="D68"/>
      <c r="E68"/>
      <c r="F68"/>
      <c r="G68"/>
      <c r="H68"/>
      <c r="I68" s="422"/>
      <c r="J68" s="426"/>
      <c r="K68" s="427"/>
      <c r="L68" s="45"/>
      <c r="M68" s="45"/>
      <c r="N68" s="45"/>
      <c r="O68" s="45"/>
      <c r="P68" s="428"/>
      <c r="Q68" s="429"/>
      <c r="R68" s="429"/>
    </row>
    <row r="69" spans="2:18" ht="15" customHeight="1">
      <c r="B69" s="88">
        <v>44263</v>
      </c>
      <c r="C69" s="413">
        <v>3</v>
      </c>
      <c r="D69"/>
      <c r="E69"/>
      <c r="F69"/>
      <c r="G69"/>
      <c r="H69"/>
      <c r="I69" s="422"/>
      <c r="J69" s="426"/>
      <c r="K69" s="427"/>
      <c r="L69" s="45"/>
      <c r="M69" s="45"/>
      <c r="N69" s="45"/>
      <c r="O69" s="45"/>
      <c r="P69" s="428"/>
      <c r="Q69" s="429"/>
      <c r="R69" s="429"/>
    </row>
    <row r="70" spans="2:18" ht="15" customHeight="1">
      <c r="B70" s="88">
        <v>44246</v>
      </c>
      <c r="C70" s="413">
        <v>5</v>
      </c>
      <c r="D70"/>
      <c r="E70"/>
      <c r="F70"/>
      <c r="G70"/>
      <c r="H70"/>
      <c r="I70" s="422"/>
      <c r="J70" s="426"/>
      <c r="K70" s="427"/>
      <c r="L70" s="45"/>
      <c r="M70" s="45"/>
      <c r="N70" s="45"/>
      <c r="O70" s="45"/>
      <c r="P70" s="428"/>
      <c r="Q70" s="429"/>
      <c r="R70" s="429"/>
    </row>
    <row r="71" spans="2:18" ht="15" customHeight="1">
      <c r="B71" s="88">
        <v>44406</v>
      </c>
      <c r="C71" s="413">
        <v>2</v>
      </c>
      <c r="D71"/>
      <c r="E71"/>
      <c r="F71"/>
      <c r="G71"/>
      <c r="H71"/>
      <c r="I71" s="422"/>
      <c r="J71" s="426"/>
      <c r="K71" s="427"/>
      <c r="L71" s="45"/>
      <c r="M71" s="45"/>
      <c r="N71" s="45"/>
      <c r="O71" s="45"/>
      <c r="P71" s="428"/>
      <c r="Q71" s="429"/>
      <c r="R71" s="429"/>
    </row>
    <row r="72" spans="2:18" ht="15" customHeight="1">
      <c r="B72" s="88">
        <v>44474</v>
      </c>
      <c r="C72" s="413">
        <v>2</v>
      </c>
      <c r="D72"/>
      <c r="E72"/>
      <c r="F72"/>
      <c r="G72"/>
      <c r="H72"/>
      <c r="I72" s="422"/>
      <c r="J72" s="426"/>
      <c r="K72" s="427"/>
      <c r="L72" s="45"/>
      <c r="M72" s="45"/>
      <c r="N72" s="45"/>
      <c r="O72" s="45"/>
      <c r="P72" s="428"/>
      <c r="Q72" s="429"/>
      <c r="R72" s="429"/>
    </row>
    <row r="73" spans="2:18" ht="15" customHeight="1">
      <c r="B73" s="88">
        <v>44431</v>
      </c>
      <c r="C73" s="413">
        <v>3</v>
      </c>
      <c r="D73"/>
      <c r="E73"/>
      <c r="F73"/>
      <c r="G73"/>
      <c r="H73"/>
      <c r="I73" s="422"/>
      <c r="J73" s="426"/>
      <c r="K73" s="427"/>
      <c r="L73" s="45"/>
      <c r="M73" s="45"/>
      <c r="N73" s="45"/>
      <c r="O73" s="45"/>
      <c r="P73" s="428"/>
      <c r="Q73" s="429"/>
      <c r="R73" s="429"/>
    </row>
    <row r="74" spans="2:18" ht="15" customHeight="1">
      <c r="B74" s="88">
        <v>44264</v>
      </c>
      <c r="C74" s="413">
        <v>3</v>
      </c>
      <c r="D74"/>
      <c r="E74"/>
      <c r="F74"/>
      <c r="G74"/>
      <c r="H74"/>
      <c r="I74" s="422"/>
      <c r="J74" s="426"/>
      <c r="K74" s="427"/>
      <c r="L74" s="45"/>
      <c r="M74" s="45"/>
      <c r="N74" s="45"/>
      <c r="O74" s="45"/>
      <c r="P74" s="428"/>
      <c r="Q74" s="429"/>
      <c r="R74" s="429"/>
    </row>
    <row r="75" spans="2:18" ht="15" customHeight="1">
      <c r="B75" s="88">
        <v>44291</v>
      </c>
      <c r="C75" s="413">
        <v>1</v>
      </c>
      <c r="D75"/>
      <c r="E75"/>
      <c r="F75"/>
      <c r="G75"/>
      <c r="H75"/>
      <c r="I75" s="422"/>
      <c r="J75" s="426"/>
      <c r="K75" s="427"/>
      <c r="L75" s="45"/>
      <c r="M75" s="45"/>
      <c r="N75" s="45"/>
      <c r="O75" s="45"/>
      <c r="P75" s="428"/>
      <c r="Q75" s="429"/>
      <c r="R75" s="429"/>
    </row>
    <row r="76" spans="2:18" ht="15" customHeight="1">
      <c r="B76" s="88">
        <v>44483</v>
      </c>
      <c r="C76" s="413">
        <v>1</v>
      </c>
      <c r="D76"/>
      <c r="E76"/>
      <c r="F76"/>
      <c r="G76"/>
      <c r="H76"/>
      <c r="I76" s="422"/>
      <c r="J76" s="426"/>
      <c r="K76" s="427"/>
      <c r="L76" s="45"/>
      <c r="M76" s="45"/>
      <c r="N76" s="45"/>
      <c r="O76" s="45"/>
      <c r="P76" s="428"/>
      <c r="Q76" s="429"/>
      <c r="R76" s="429"/>
    </row>
    <row r="77" spans="2:18" ht="15" customHeight="1">
      <c r="B77" s="88">
        <v>44517</v>
      </c>
      <c r="C77" s="413">
        <v>1</v>
      </c>
      <c r="D77"/>
      <c r="E77"/>
      <c r="F77"/>
      <c r="G77"/>
      <c r="H77"/>
      <c r="I77" s="422"/>
      <c r="J77" s="426"/>
      <c r="K77" s="427"/>
      <c r="L77" s="45"/>
      <c r="M77" s="45"/>
      <c r="N77" s="45"/>
      <c r="O77" s="45"/>
      <c r="P77" s="428"/>
      <c r="Q77" s="429"/>
      <c r="R77" s="429"/>
    </row>
    <row r="78" spans="2:18" ht="15" customHeight="1">
      <c r="B78" s="88">
        <v>44524</v>
      </c>
      <c r="C78" s="413">
        <v>1</v>
      </c>
      <c r="D78"/>
      <c r="E78"/>
      <c r="F78"/>
      <c r="G78"/>
      <c r="H78"/>
      <c r="I78" s="422"/>
      <c r="J78" s="426"/>
      <c r="K78" s="427"/>
      <c r="L78" s="45"/>
      <c r="M78" s="45"/>
      <c r="N78" s="45"/>
      <c r="O78" s="45"/>
      <c r="P78" s="428"/>
      <c r="Q78" s="429"/>
      <c r="R78" s="429"/>
    </row>
    <row r="79" spans="2:18" ht="15" customHeight="1">
      <c r="B79" s="88">
        <v>44447</v>
      </c>
      <c r="C79" s="413">
        <v>2</v>
      </c>
      <c r="D79"/>
      <c r="E79"/>
      <c r="F79"/>
      <c r="G79"/>
      <c r="H79"/>
      <c r="I79" s="422"/>
      <c r="J79" s="426"/>
      <c r="K79" s="427"/>
      <c r="L79" s="45"/>
      <c r="M79" s="45"/>
      <c r="N79" s="45"/>
      <c r="O79" s="45"/>
      <c r="P79" s="428"/>
      <c r="Q79" s="429"/>
      <c r="R79" s="429"/>
    </row>
    <row r="80" spans="2:18" ht="15" customHeight="1">
      <c r="B80" s="88">
        <v>44425</v>
      </c>
      <c r="C80" s="413">
        <v>1</v>
      </c>
      <c r="D80"/>
      <c r="E80"/>
      <c r="F80"/>
      <c r="G80"/>
      <c r="H80"/>
      <c r="I80" s="422"/>
      <c r="J80" s="426"/>
      <c r="K80" s="427"/>
      <c r="L80" s="45"/>
      <c r="M80" s="45"/>
      <c r="N80" s="45"/>
      <c r="O80" s="45"/>
      <c r="P80" s="428"/>
      <c r="Q80" s="429"/>
      <c r="R80" s="429"/>
    </row>
    <row r="81" spans="2:18" ht="15" customHeight="1">
      <c r="B81" s="88">
        <v>44235</v>
      </c>
      <c r="C81" s="413">
        <v>2</v>
      </c>
      <c r="D81"/>
      <c r="E81"/>
      <c r="F81"/>
      <c r="G81"/>
      <c r="H81"/>
      <c r="I81" s="422"/>
      <c r="J81" s="426"/>
      <c r="K81" s="427"/>
      <c r="L81" s="45"/>
      <c r="M81" s="45"/>
      <c r="N81" s="45"/>
      <c r="O81" s="45"/>
      <c r="P81" s="428"/>
      <c r="Q81" s="429"/>
      <c r="R81" s="429"/>
    </row>
    <row r="82" spans="2:18" ht="15" customHeight="1">
      <c r="B82" s="88">
        <v>44400</v>
      </c>
      <c r="C82" s="413">
        <v>1</v>
      </c>
      <c r="D82"/>
      <c r="E82"/>
      <c r="F82"/>
      <c r="G82"/>
      <c r="H82"/>
      <c r="I82" s="422"/>
      <c r="J82" s="426"/>
      <c r="K82" s="427"/>
      <c r="L82" s="45"/>
      <c r="M82" s="45"/>
      <c r="N82" s="45"/>
      <c r="O82" s="45"/>
      <c r="P82" s="428"/>
      <c r="Q82" s="429"/>
      <c r="R82" s="429"/>
    </row>
    <row r="83" spans="2:18" ht="15" customHeight="1">
      <c r="B83" s="88">
        <v>44243</v>
      </c>
      <c r="C83" s="413">
        <v>3</v>
      </c>
      <c r="D83"/>
      <c r="E83"/>
      <c r="F83"/>
      <c r="G83"/>
      <c r="H83"/>
      <c r="I83" s="422"/>
      <c r="J83" s="426"/>
      <c r="K83" s="427"/>
      <c r="L83" s="45"/>
      <c r="M83" s="45"/>
      <c r="N83" s="45"/>
      <c r="O83" s="45"/>
      <c r="P83" s="428"/>
      <c r="Q83" s="429"/>
      <c r="R83" s="429"/>
    </row>
    <row r="84" spans="2:18" ht="15" customHeight="1">
      <c r="B84" s="88">
        <v>44557</v>
      </c>
      <c r="C84" s="413">
        <v>1</v>
      </c>
      <c r="D84"/>
      <c r="E84"/>
      <c r="F84"/>
      <c r="G84"/>
      <c r="H84"/>
      <c r="I84" s="422"/>
      <c r="J84" s="426"/>
      <c r="K84" s="427"/>
      <c r="L84" s="45"/>
      <c r="M84" s="45"/>
      <c r="N84" s="45"/>
      <c r="O84" s="45"/>
      <c r="P84" s="428"/>
      <c r="Q84" s="429"/>
      <c r="R84" s="429"/>
    </row>
    <row r="85" spans="2:18" ht="15" customHeight="1">
      <c r="B85" s="88">
        <v>44456</v>
      </c>
      <c r="C85" s="413">
        <v>1</v>
      </c>
      <c r="D85"/>
      <c r="E85"/>
      <c r="F85"/>
      <c r="G85"/>
      <c r="H85"/>
      <c r="I85" s="422"/>
      <c r="J85" s="426"/>
      <c r="K85" s="427"/>
      <c r="L85" s="45"/>
      <c r="M85" s="45"/>
      <c r="N85" s="45"/>
      <c r="O85" s="45"/>
      <c r="P85" s="428"/>
      <c r="Q85" s="429"/>
      <c r="R85" s="429"/>
    </row>
    <row r="86" spans="2:18" ht="15" customHeight="1">
      <c r="B86" s="88">
        <v>44223</v>
      </c>
      <c r="C86" s="413">
        <v>3</v>
      </c>
      <c r="D86"/>
      <c r="E86"/>
      <c r="F86"/>
      <c r="G86"/>
      <c r="H86"/>
      <c r="I86" s="422"/>
      <c r="J86" s="426"/>
      <c r="K86" s="427"/>
      <c r="L86" s="45"/>
      <c r="M86" s="45"/>
      <c r="N86" s="45"/>
      <c r="O86" s="45"/>
      <c r="P86" s="428"/>
      <c r="Q86" s="429"/>
      <c r="R86" s="429"/>
    </row>
    <row r="87" spans="2:18" ht="15" customHeight="1">
      <c r="B87" s="88">
        <v>44272</v>
      </c>
      <c r="C87" s="413">
        <v>5</v>
      </c>
      <c r="D87"/>
      <c r="E87"/>
      <c r="F87"/>
      <c r="G87"/>
      <c r="H87"/>
      <c r="I87" s="422"/>
      <c r="J87" s="426"/>
      <c r="K87" s="427"/>
      <c r="L87" s="45"/>
      <c r="M87" s="45"/>
      <c r="N87" s="45"/>
      <c r="O87" s="45"/>
      <c r="P87" s="428"/>
      <c r="Q87" s="429"/>
      <c r="R87" s="429"/>
    </row>
    <row r="88" spans="2:18" ht="15" customHeight="1">
      <c r="B88" s="88">
        <v>44244</v>
      </c>
      <c r="C88" s="413">
        <v>5</v>
      </c>
      <c r="D88"/>
      <c r="E88"/>
      <c r="F88"/>
      <c r="G88"/>
      <c r="H88"/>
      <c r="I88" s="422"/>
      <c r="J88" s="426"/>
      <c r="K88" s="427"/>
      <c r="L88" s="45"/>
      <c r="M88" s="45"/>
      <c r="N88" s="45"/>
      <c r="O88" s="45"/>
      <c r="P88" s="428"/>
      <c r="Q88" s="429"/>
      <c r="R88" s="429"/>
    </row>
    <row r="89" spans="2:18" ht="15" customHeight="1">
      <c r="B89" s="88">
        <v>44328</v>
      </c>
      <c r="C89" s="413">
        <v>2</v>
      </c>
      <c r="D89"/>
      <c r="E89"/>
      <c r="F89"/>
      <c r="G89"/>
      <c r="H89"/>
      <c r="I89" s="422"/>
      <c r="J89" s="426"/>
      <c r="K89" s="427"/>
      <c r="L89" s="45"/>
      <c r="M89" s="45"/>
      <c r="N89" s="45"/>
      <c r="O89" s="45"/>
      <c r="P89" s="428"/>
      <c r="Q89" s="429"/>
      <c r="R89" s="429"/>
    </row>
    <row r="90" spans="2:18" ht="15" customHeight="1">
      <c r="B90" s="88">
        <v>44439</v>
      </c>
      <c r="C90" s="413">
        <v>1</v>
      </c>
      <c r="D90"/>
      <c r="E90"/>
      <c r="F90"/>
      <c r="G90"/>
      <c r="H90"/>
      <c r="I90" s="422"/>
      <c r="J90" s="426"/>
      <c r="K90" s="427"/>
      <c r="L90" s="45"/>
      <c r="M90" s="45"/>
      <c r="N90" s="45"/>
      <c r="O90" s="45"/>
      <c r="P90" s="428"/>
      <c r="Q90" s="429"/>
      <c r="R90" s="429"/>
    </row>
    <row r="91" spans="2:18" ht="15" customHeight="1">
      <c r="B91" s="88">
        <v>44434</v>
      </c>
      <c r="C91" s="413">
        <v>1</v>
      </c>
      <c r="D91"/>
      <c r="E91"/>
      <c r="F91"/>
      <c r="G91"/>
      <c r="H91"/>
      <c r="I91" s="422"/>
      <c r="J91" s="426"/>
      <c r="K91" s="427"/>
      <c r="L91" s="45"/>
      <c r="M91" s="45"/>
      <c r="N91" s="45"/>
      <c r="O91" s="45"/>
      <c r="P91" s="428"/>
      <c r="Q91" s="429"/>
      <c r="R91" s="429"/>
    </row>
    <row r="92" spans="2:18" ht="15" customHeight="1">
      <c r="B92" s="88">
        <v>44224</v>
      </c>
      <c r="C92" s="413">
        <v>1</v>
      </c>
      <c r="D92"/>
      <c r="E92"/>
      <c r="F92"/>
      <c r="G92"/>
      <c r="H92"/>
      <c r="I92" s="422"/>
      <c r="J92" s="426"/>
      <c r="K92" s="427"/>
      <c r="L92" s="45"/>
      <c r="M92" s="45"/>
      <c r="N92" s="45"/>
      <c r="O92" s="45"/>
      <c r="P92" s="428"/>
      <c r="Q92" s="429"/>
      <c r="R92" s="429"/>
    </row>
    <row r="93" spans="2:18" ht="15" customHeight="1">
      <c r="B93" s="88">
        <v>44442</v>
      </c>
      <c r="C93" s="413">
        <v>1</v>
      </c>
      <c r="D93"/>
      <c r="E93"/>
      <c r="F93"/>
      <c r="G93"/>
      <c r="H93"/>
      <c r="I93" s="422"/>
      <c r="J93" s="426"/>
      <c r="K93" s="427"/>
      <c r="L93" s="45"/>
      <c r="M93" s="45"/>
      <c r="N93" s="45"/>
      <c r="O93" s="45"/>
      <c r="P93" s="428"/>
      <c r="Q93" s="429"/>
      <c r="R93" s="429"/>
    </row>
    <row r="94" spans="2:18" ht="15" customHeight="1">
      <c r="B94" s="88">
        <v>44337</v>
      </c>
      <c r="C94" s="413">
        <v>2</v>
      </c>
      <c r="D94"/>
      <c r="E94"/>
      <c r="F94"/>
      <c r="G94"/>
      <c r="H94"/>
      <c r="I94" s="422"/>
      <c r="J94" s="426"/>
      <c r="K94" s="427"/>
      <c r="L94" s="45"/>
      <c r="M94" s="45"/>
      <c r="N94" s="45"/>
      <c r="O94" s="45"/>
      <c r="P94" s="428"/>
      <c r="Q94" s="429"/>
      <c r="R94" s="429"/>
    </row>
    <row r="95" spans="2:18" ht="15" customHeight="1">
      <c r="B95" s="88">
        <v>44355</v>
      </c>
      <c r="C95" s="413">
        <v>1</v>
      </c>
      <c r="D95"/>
      <c r="E95"/>
      <c r="F95"/>
      <c r="G95"/>
      <c r="H95"/>
      <c r="I95" s="422"/>
      <c r="J95" s="426"/>
      <c r="K95" s="427"/>
      <c r="L95" s="45"/>
      <c r="M95" s="45"/>
      <c r="N95" s="45"/>
      <c r="O95" s="45"/>
      <c r="P95" s="428"/>
      <c r="Q95" s="429"/>
      <c r="R95" s="429"/>
    </row>
    <row r="96" spans="2:18" ht="15" customHeight="1">
      <c r="B96" s="88">
        <v>44481</v>
      </c>
      <c r="C96" s="413">
        <v>2</v>
      </c>
      <c r="D96"/>
      <c r="E96"/>
      <c r="F96"/>
      <c r="G96"/>
      <c r="H96"/>
      <c r="I96" s="422"/>
      <c r="J96" s="426"/>
      <c r="K96" s="427"/>
      <c r="L96" s="45"/>
      <c r="M96" s="45"/>
      <c r="N96" s="45"/>
      <c r="O96" s="45"/>
      <c r="P96" s="428"/>
      <c r="Q96" s="429"/>
      <c r="R96" s="429"/>
    </row>
    <row r="97" spans="2:18" ht="15" customHeight="1">
      <c r="B97" s="88">
        <v>44543</v>
      </c>
      <c r="C97" s="413">
        <v>1</v>
      </c>
      <c r="D97"/>
      <c r="E97"/>
      <c r="F97"/>
      <c r="G97"/>
      <c r="H97"/>
      <c r="I97" s="422"/>
      <c r="J97" s="426"/>
      <c r="K97" s="427"/>
      <c r="L97" s="45"/>
      <c r="M97" s="45"/>
      <c r="N97" s="45"/>
      <c r="O97" s="45"/>
      <c r="P97" s="428"/>
      <c r="Q97" s="429"/>
      <c r="R97" s="429"/>
    </row>
    <row r="98" spans="2:18" ht="15" customHeight="1">
      <c r="B98" s="88">
        <v>44452</v>
      </c>
      <c r="C98" s="413">
        <v>1</v>
      </c>
      <c r="D98"/>
      <c r="E98"/>
      <c r="F98"/>
      <c r="G98"/>
      <c r="H98"/>
      <c r="I98" s="422"/>
      <c r="J98" s="426"/>
      <c r="K98" s="427"/>
      <c r="L98" s="45"/>
      <c r="M98" s="45"/>
      <c r="N98" s="45"/>
      <c r="O98" s="45"/>
      <c r="P98" s="428"/>
      <c r="Q98" s="429"/>
      <c r="R98" s="429"/>
    </row>
    <row r="99" spans="2:18" ht="15" customHeight="1">
      <c r="B99" s="88">
        <v>44274</v>
      </c>
      <c r="C99" s="413">
        <v>1</v>
      </c>
      <c r="D99"/>
      <c r="E99"/>
      <c r="F99"/>
      <c r="G99"/>
      <c r="H99"/>
      <c r="I99" s="422"/>
      <c r="J99" s="426"/>
      <c r="K99" s="427"/>
      <c r="L99" s="45"/>
      <c r="M99" s="45"/>
      <c r="N99" s="45"/>
      <c r="O99" s="45"/>
      <c r="P99" s="428"/>
      <c r="Q99" s="429"/>
      <c r="R99" s="429"/>
    </row>
    <row r="100" spans="2:18">
      <c r="B100" s="88">
        <v>44266</v>
      </c>
      <c r="C100" s="413">
        <v>3</v>
      </c>
      <c r="D100"/>
      <c r="E100"/>
      <c r="F100"/>
      <c r="G100"/>
      <c r="H100"/>
    </row>
    <row r="101" spans="2:18">
      <c r="B101" s="88">
        <v>44448</v>
      </c>
      <c r="C101" s="413">
        <v>1</v>
      </c>
      <c r="D101"/>
      <c r="E101"/>
      <c r="F101"/>
      <c r="G101"/>
      <c r="H101"/>
    </row>
    <row r="102" spans="2:18">
      <c r="B102" s="88">
        <v>44336</v>
      </c>
      <c r="C102" s="413">
        <v>1</v>
      </c>
      <c r="D102"/>
      <c r="E102"/>
      <c r="F102"/>
      <c r="G102"/>
      <c r="H102"/>
    </row>
    <row r="103" spans="2:18">
      <c r="B103" s="88">
        <v>44551</v>
      </c>
      <c r="C103" s="413">
        <v>1</v>
      </c>
      <c r="D103"/>
      <c r="E103"/>
      <c r="F103"/>
      <c r="G103"/>
      <c r="H103"/>
    </row>
    <row r="104" spans="2:18">
      <c r="B104" s="88">
        <v>44485</v>
      </c>
      <c r="C104" s="413">
        <v>1</v>
      </c>
      <c r="D104"/>
      <c r="E104"/>
      <c r="F104"/>
      <c r="G104"/>
      <c r="H104"/>
    </row>
    <row r="105" spans="2:18">
      <c r="B105" s="88">
        <v>44358</v>
      </c>
      <c r="C105" s="413">
        <v>1</v>
      </c>
      <c r="D105"/>
      <c r="E105"/>
      <c r="F105"/>
      <c r="G105"/>
      <c r="H105"/>
    </row>
    <row r="106" spans="2:18">
      <c r="B106" s="88">
        <v>44257</v>
      </c>
      <c r="C106" s="413">
        <v>1</v>
      </c>
      <c r="D106"/>
      <c r="E106"/>
      <c r="F106"/>
      <c r="G106"/>
      <c r="H106"/>
    </row>
    <row r="107" spans="2:18">
      <c r="B107" s="88">
        <v>44250</v>
      </c>
      <c r="C107" s="413">
        <v>3</v>
      </c>
      <c r="D107"/>
      <c r="E107"/>
      <c r="F107"/>
      <c r="G107"/>
      <c r="H107"/>
    </row>
    <row r="108" spans="2:18">
      <c r="B108" s="88">
        <v>44440</v>
      </c>
      <c r="C108" s="413">
        <v>1</v>
      </c>
      <c r="D108"/>
      <c r="E108"/>
      <c r="F108"/>
      <c r="G108"/>
      <c r="H108"/>
    </row>
    <row r="109" spans="2:18">
      <c r="B109" s="88">
        <v>44532</v>
      </c>
      <c r="C109" s="413">
        <v>1</v>
      </c>
      <c r="D109"/>
      <c r="E109"/>
      <c r="F109"/>
      <c r="G109"/>
      <c r="H109"/>
    </row>
    <row r="110" spans="2:18">
      <c r="B110" s="88">
        <v>44558</v>
      </c>
      <c r="C110" s="413">
        <v>1</v>
      </c>
      <c r="D110"/>
      <c r="E110"/>
      <c r="F110"/>
      <c r="G110"/>
      <c r="H110"/>
    </row>
    <row r="111" spans="2:18">
      <c r="B111" s="88">
        <v>44405</v>
      </c>
      <c r="C111" s="413">
        <v>1</v>
      </c>
      <c r="D111"/>
      <c r="E111"/>
      <c r="F111"/>
      <c r="G111"/>
      <c r="H111"/>
    </row>
    <row r="112" spans="2:18">
      <c r="B112" s="88">
        <v>44441</v>
      </c>
      <c r="C112" s="413">
        <v>1</v>
      </c>
      <c r="D112"/>
      <c r="E112"/>
      <c r="F112"/>
      <c r="G112"/>
      <c r="H112"/>
    </row>
    <row r="113" spans="2:8">
      <c r="B113" s="88">
        <v>44306</v>
      </c>
      <c r="C113" s="413">
        <v>1</v>
      </c>
      <c r="D113"/>
      <c r="E113"/>
      <c r="F113"/>
      <c r="G113"/>
      <c r="H113"/>
    </row>
    <row r="114" spans="2:8">
      <c r="B114" s="88">
        <v>44259</v>
      </c>
      <c r="C114" s="413">
        <v>1</v>
      </c>
      <c r="D114"/>
      <c r="E114"/>
      <c r="F114"/>
      <c r="G114"/>
      <c r="H114"/>
    </row>
    <row r="115" spans="2:8">
      <c r="B115" s="88">
        <v>44426</v>
      </c>
      <c r="C115" s="413">
        <v>1</v>
      </c>
      <c r="D115"/>
      <c r="E115"/>
      <c r="F115"/>
      <c r="G115"/>
      <c r="H115"/>
    </row>
    <row r="116" spans="2:8">
      <c r="B116" s="88">
        <v>44282</v>
      </c>
      <c r="C116" s="413">
        <v>1</v>
      </c>
      <c r="D116"/>
      <c r="E116"/>
      <c r="F116"/>
      <c r="G116"/>
      <c r="H116"/>
    </row>
    <row r="117" spans="2:8">
      <c r="B117" s="88">
        <v>44460</v>
      </c>
      <c r="C117" s="413">
        <v>1</v>
      </c>
      <c r="D117"/>
      <c r="E117"/>
      <c r="F117"/>
      <c r="G117"/>
      <c r="H117"/>
    </row>
    <row r="118" spans="2:8">
      <c r="B118" s="88">
        <v>44335</v>
      </c>
      <c r="C118" s="413">
        <v>1</v>
      </c>
      <c r="D118"/>
      <c r="E118"/>
      <c r="F118"/>
      <c r="G118"/>
      <c r="H118"/>
    </row>
    <row r="119" spans="2:8">
      <c r="B119" s="35" t="s">
        <v>1959</v>
      </c>
      <c r="C119" s="413">
        <v>321</v>
      </c>
      <c r="D119"/>
      <c r="E119"/>
      <c r="F119"/>
      <c r="G119"/>
      <c r="H119"/>
    </row>
    <row r="120" spans="2:8">
      <c r="B120"/>
      <c r="C120"/>
      <c r="D120"/>
      <c r="E120"/>
      <c r="F120"/>
      <c r="G120"/>
      <c r="H120"/>
    </row>
  </sheetData>
  <mergeCells count="2">
    <mergeCell ref="E2:L4"/>
    <mergeCell ref="E5:G5"/>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128"/>
  <sheetViews>
    <sheetView topLeftCell="A44" zoomScale="108" zoomScaleNormal="108" workbookViewId="0">
      <selection activeCell="A61" sqref="A61"/>
    </sheetView>
  </sheetViews>
  <sheetFormatPr baseColWidth="10" defaultColWidth="10.85546875" defaultRowHeight="15"/>
  <cols>
    <col min="1" max="1" width="17.85546875" style="35" customWidth="1"/>
    <col min="2" max="2" width="83.42578125" style="35" bestFit="1" customWidth="1"/>
    <col min="3" max="3" width="50.5703125" style="35" bestFit="1" customWidth="1"/>
    <col min="4" max="4" width="17.85546875" style="35" bestFit="1" customWidth="1"/>
    <col min="5" max="5" width="18.85546875" style="35" bestFit="1" customWidth="1"/>
    <col min="6" max="6" width="27.140625" style="35" bestFit="1" customWidth="1"/>
    <col min="7" max="7" width="28.140625" style="35" bestFit="1" customWidth="1"/>
    <col min="8" max="8" width="26.5703125" style="35" bestFit="1" customWidth="1"/>
    <col min="9" max="9" width="27.5703125" style="35" bestFit="1" customWidth="1"/>
    <col min="10" max="67" width="27.5703125" style="35" customWidth="1"/>
    <col min="68" max="68" width="27.42578125" style="35" bestFit="1" customWidth="1"/>
    <col min="69" max="69" width="24.140625" style="35" bestFit="1" customWidth="1"/>
    <col min="70" max="73" width="10.85546875" style="35"/>
    <col min="74" max="74" width="22.85546875" style="35" bestFit="1" customWidth="1"/>
    <col min="75" max="75" width="103.140625" style="35" bestFit="1" customWidth="1"/>
    <col min="76" max="76" width="95.42578125" style="35" bestFit="1" customWidth="1"/>
    <col min="77" max="77" width="17.85546875" style="35" bestFit="1" customWidth="1"/>
    <col min="78" max="78" width="18.85546875" style="35" bestFit="1" customWidth="1"/>
    <col min="79" max="79" width="27.140625" style="35" bestFit="1" customWidth="1"/>
    <col min="80" max="80" width="28.140625" style="35" bestFit="1" customWidth="1"/>
    <col min="81" max="81" width="23.140625" style="35" bestFit="1" customWidth="1"/>
    <col min="82" max="82" width="24.140625" style="35" bestFit="1" customWidth="1"/>
    <col min="83" max="83" width="22.42578125" style="35" bestFit="1" customWidth="1"/>
    <col min="84" max="16384" width="10.85546875" style="35"/>
  </cols>
  <sheetData>
    <row r="1" spans="1:82">
      <c r="B1" s="433" t="s">
        <v>1950</v>
      </c>
      <c r="C1" s="433"/>
      <c r="D1" s="433"/>
      <c r="E1" s="433"/>
      <c r="BV1" s="434" t="s">
        <v>1951</v>
      </c>
      <c r="BW1" s="434"/>
      <c r="BX1" s="434"/>
      <c r="BY1" s="434"/>
      <c r="BZ1" s="434"/>
    </row>
    <row r="3" spans="1:82">
      <c r="A3" s="414" t="s">
        <v>4</v>
      </c>
      <c r="B3" s="409">
        <v>2021</v>
      </c>
      <c r="BV3" s="414" t="s">
        <v>4</v>
      </c>
      <c r="BW3" s="409">
        <v>2021</v>
      </c>
    </row>
    <row r="4" spans="1:82">
      <c r="A4" s="414" t="s">
        <v>168</v>
      </c>
      <c r="B4" s="408" t="s">
        <v>85</v>
      </c>
      <c r="BV4" s="414" t="s">
        <v>168</v>
      </c>
      <c r="BW4" s="408" t="s">
        <v>85</v>
      </c>
    </row>
    <row r="6" spans="1:82">
      <c r="A6" s="408"/>
      <c r="B6" s="408"/>
      <c r="C6" s="408"/>
      <c r="D6" s="414" t="s">
        <v>1952</v>
      </c>
      <c r="E6" s="408"/>
      <c r="F6" s="408"/>
      <c r="G6" s="408"/>
      <c r="H6" s="408"/>
      <c r="I6" s="408"/>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V6" s="408"/>
      <c r="BW6" s="408"/>
      <c r="BX6" s="408"/>
      <c r="BY6" s="414" t="s">
        <v>1952</v>
      </c>
      <c r="BZ6" s="408"/>
      <c r="CA6" s="408"/>
      <c r="CB6" s="408"/>
      <c r="CC6" s="408"/>
      <c r="CD6" s="408"/>
    </row>
    <row r="7" spans="1:82">
      <c r="A7" s="414" t="s">
        <v>5</v>
      </c>
      <c r="B7" s="414" t="s">
        <v>470</v>
      </c>
      <c r="C7" s="414" t="s">
        <v>11</v>
      </c>
      <c r="D7" s="408" t="s">
        <v>1953</v>
      </c>
      <c r="E7" s="408" t="s">
        <v>1954</v>
      </c>
      <c r="F7" s="408" t="s">
        <v>1955</v>
      </c>
      <c r="G7" s="408" t="s">
        <v>1956</v>
      </c>
      <c r="H7" s="408" t="s">
        <v>1957</v>
      </c>
      <c r="I7" s="408" t="s">
        <v>1958</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V7" s="414" t="s">
        <v>6</v>
      </c>
      <c r="BW7" s="414" t="s">
        <v>470</v>
      </c>
      <c r="BX7" s="414" t="s">
        <v>11</v>
      </c>
      <c r="BY7" s="408" t="s">
        <v>1953</v>
      </c>
      <c r="BZ7" s="408" t="s">
        <v>1954</v>
      </c>
      <c r="CA7" s="408" t="s">
        <v>1955</v>
      </c>
      <c r="CB7" s="408" t="s">
        <v>1956</v>
      </c>
      <c r="CC7" s="408" t="s">
        <v>1957</v>
      </c>
      <c r="CD7" s="408" t="s">
        <v>1958</v>
      </c>
    </row>
    <row r="8" spans="1:82">
      <c r="A8" s="408" t="s">
        <v>52</v>
      </c>
      <c r="B8" s="408" t="s">
        <v>239</v>
      </c>
      <c r="C8" s="408" t="s">
        <v>195</v>
      </c>
      <c r="D8" s="415">
        <v>345218700</v>
      </c>
      <c r="E8" s="410">
        <v>1.0052340201534633E-2</v>
      </c>
      <c r="F8" s="411">
        <v>0</v>
      </c>
      <c r="G8" s="410">
        <v>0</v>
      </c>
      <c r="H8" s="415">
        <v>1</v>
      </c>
      <c r="I8" s="410">
        <v>3.1746031746031746E-3</v>
      </c>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V8" s="408" t="s">
        <v>83</v>
      </c>
      <c r="BW8" s="408" t="s">
        <v>266</v>
      </c>
      <c r="BX8" s="408" t="s">
        <v>220</v>
      </c>
      <c r="BY8" s="415">
        <v>212977824</v>
      </c>
      <c r="BZ8" s="410">
        <v>6.2016499750174817E-3</v>
      </c>
      <c r="CA8" s="411">
        <v>0</v>
      </c>
      <c r="CB8" s="410">
        <v>0</v>
      </c>
      <c r="CC8" s="415">
        <v>1</v>
      </c>
      <c r="CD8" s="410">
        <v>3.1746031746031746E-3</v>
      </c>
    </row>
    <row r="9" spans="1:82">
      <c r="A9" s="408"/>
      <c r="B9" s="408"/>
      <c r="C9" s="408" t="s">
        <v>208</v>
      </c>
      <c r="D9" s="415">
        <v>666799000</v>
      </c>
      <c r="E9" s="410">
        <v>1.9416359525260631E-2</v>
      </c>
      <c r="F9" s="411">
        <v>0</v>
      </c>
      <c r="G9" s="410">
        <v>0</v>
      </c>
      <c r="H9" s="415">
        <v>1</v>
      </c>
      <c r="I9" s="410">
        <v>3.1746031746031746E-3</v>
      </c>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V9" s="408"/>
      <c r="BW9" s="408"/>
      <c r="BX9" s="408" t="s">
        <v>223</v>
      </c>
      <c r="BY9" s="415">
        <v>118565081</v>
      </c>
      <c r="BZ9" s="410">
        <v>3.4524680448495696E-3</v>
      </c>
      <c r="CA9" s="411">
        <v>0</v>
      </c>
      <c r="CB9" s="410">
        <v>0</v>
      </c>
      <c r="CC9" s="415">
        <v>1</v>
      </c>
      <c r="CD9" s="410">
        <v>3.1746031746031746E-3</v>
      </c>
    </row>
    <row r="10" spans="1:82">
      <c r="A10" s="408"/>
      <c r="B10" s="408" t="s">
        <v>244</v>
      </c>
      <c r="C10" s="408" t="s">
        <v>251</v>
      </c>
      <c r="D10" s="415">
        <v>105194893</v>
      </c>
      <c r="E10" s="410">
        <v>3.0631447598291582E-3</v>
      </c>
      <c r="F10" s="411">
        <v>105194892</v>
      </c>
      <c r="G10" s="410">
        <v>5.9993657196802412E-3</v>
      </c>
      <c r="H10" s="415">
        <v>2</v>
      </c>
      <c r="I10" s="410">
        <v>6.3492063492063492E-3</v>
      </c>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V10" s="408"/>
      <c r="BW10" s="408" t="s">
        <v>244</v>
      </c>
      <c r="BX10" s="408" t="s">
        <v>249</v>
      </c>
      <c r="BY10" s="415">
        <v>81969580</v>
      </c>
      <c r="BZ10" s="410">
        <v>2.3868524629080327E-3</v>
      </c>
      <c r="CA10" s="411">
        <v>0</v>
      </c>
      <c r="CB10" s="410">
        <v>0</v>
      </c>
      <c r="CC10" s="415">
        <v>1</v>
      </c>
      <c r="CD10" s="410">
        <v>3.1746031746031746E-3</v>
      </c>
    </row>
    <row r="11" spans="1:82">
      <c r="A11" s="408"/>
      <c r="B11" s="408"/>
      <c r="C11" s="408" t="s">
        <v>249</v>
      </c>
      <c r="D11" s="415">
        <v>164854935</v>
      </c>
      <c r="E11" s="410">
        <v>4.8003711575354373E-3</v>
      </c>
      <c r="F11" s="411">
        <v>119437360</v>
      </c>
      <c r="G11" s="410">
        <v>6.8116273481521146E-3</v>
      </c>
      <c r="H11" s="415">
        <v>3</v>
      </c>
      <c r="I11" s="410">
        <v>9.5238095238095247E-3</v>
      </c>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V11" s="408" t="s">
        <v>29</v>
      </c>
      <c r="BW11" s="408" t="s">
        <v>239</v>
      </c>
      <c r="BX11" s="408" t="s">
        <v>334</v>
      </c>
      <c r="BY11" s="415">
        <v>1245360000</v>
      </c>
      <c r="BZ11" s="410">
        <v>3.6263337974979833E-2</v>
      </c>
      <c r="CA11" s="411">
        <v>474280000</v>
      </c>
      <c r="CB11" s="410">
        <v>2.7048643897366661E-2</v>
      </c>
      <c r="CC11" s="415">
        <v>2</v>
      </c>
      <c r="CD11" s="410">
        <v>6.3492063492063492E-3</v>
      </c>
    </row>
    <row r="12" spans="1:82">
      <c r="A12" s="408"/>
      <c r="B12" s="408" t="s">
        <v>266</v>
      </c>
      <c r="C12" s="408" t="s">
        <v>220</v>
      </c>
      <c r="D12" s="415">
        <v>70454639</v>
      </c>
      <c r="E12" s="410">
        <v>2.0515516685634637E-3</v>
      </c>
      <c r="F12" s="411">
        <v>0</v>
      </c>
      <c r="G12" s="410">
        <v>0</v>
      </c>
      <c r="H12" s="415">
        <v>1</v>
      </c>
      <c r="I12" s="410">
        <v>3.1746031746031746E-3</v>
      </c>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V12" s="408"/>
      <c r="BW12" s="408"/>
      <c r="BX12" s="408" t="s">
        <v>214</v>
      </c>
      <c r="BY12" s="415">
        <v>227201686</v>
      </c>
      <c r="BZ12" s="410">
        <v>6.6158311876913052E-3</v>
      </c>
      <c r="CA12" s="411">
        <v>181761349</v>
      </c>
      <c r="CB12" s="410">
        <v>1.0366024296630643E-2</v>
      </c>
      <c r="CC12" s="415">
        <v>1</v>
      </c>
      <c r="CD12" s="410">
        <v>3.1746031746031746E-3</v>
      </c>
    </row>
    <row r="13" spans="1:82">
      <c r="A13" s="408" t="s">
        <v>88</v>
      </c>
      <c r="B13" s="408" t="s">
        <v>239</v>
      </c>
      <c r="C13" s="408" t="s">
        <v>215</v>
      </c>
      <c r="D13" s="415">
        <v>397207207</v>
      </c>
      <c r="E13" s="410">
        <v>1.1566181018772704E-2</v>
      </c>
      <c r="F13" s="411">
        <v>0</v>
      </c>
      <c r="G13" s="410">
        <v>0</v>
      </c>
      <c r="H13" s="415">
        <v>1</v>
      </c>
      <c r="I13" s="410">
        <v>3.1746031746031746E-3</v>
      </c>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V13" s="408"/>
      <c r="BW13" s="408"/>
      <c r="BX13" s="408" t="s">
        <v>215</v>
      </c>
      <c r="BY13" s="415">
        <v>1053466000</v>
      </c>
      <c r="BZ13" s="410">
        <v>3.0675622794332648E-2</v>
      </c>
      <c r="CA13" s="411">
        <v>1053466000</v>
      </c>
      <c r="CB13" s="410">
        <v>6.0080177726202381E-2</v>
      </c>
      <c r="CC13" s="415">
        <v>0</v>
      </c>
      <c r="CD13" s="410">
        <v>0</v>
      </c>
    </row>
    <row r="14" spans="1:82">
      <c r="A14" s="408"/>
      <c r="B14" s="408"/>
      <c r="C14" s="408" t="s">
        <v>195</v>
      </c>
      <c r="D14" s="415">
        <v>1356565863</v>
      </c>
      <c r="E14" s="410">
        <v>3.9501514722882693E-2</v>
      </c>
      <c r="F14" s="411">
        <v>38931053</v>
      </c>
      <c r="G14" s="410">
        <v>2.2202753418792865E-3</v>
      </c>
      <c r="H14" s="415">
        <v>4</v>
      </c>
      <c r="I14" s="410">
        <v>1.2698412698412698E-2</v>
      </c>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V14" s="408"/>
      <c r="BW14" s="408"/>
      <c r="BX14" s="408" t="s">
        <v>211</v>
      </c>
      <c r="BY14" s="415">
        <v>2531277000</v>
      </c>
      <c r="BZ14" s="410">
        <v>7.3707645467409447E-2</v>
      </c>
      <c r="CA14" s="411">
        <v>2531277000</v>
      </c>
      <c r="CB14" s="410">
        <v>0.14436115834231802</v>
      </c>
      <c r="CC14" s="415">
        <v>1</v>
      </c>
      <c r="CD14" s="410">
        <v>3.1746031746031746E-3</v>
      </c>
    </row>
    <row r="15" spans="1:82">
      <c r="A15" s="408"/>
      <c r="B15" s="408"/>
      <c r="C15" s="408" t="s">
        <v>202</v>
      </c>
      <c r="D15" s="415">
        <v>221560645</v>
      </c>
      <c r="E15" s="410">
        <v>6.4515710730949491E-3</v>
      </c>
      <c r="F15" s="411">
        <v>44312129</v>
      </c>
      <c r="G15" s="410">
        <v>2.527163274131682E-3</v>
      </c>
      <c r="H15" s="415">
        <v>1</v>
      </c>
      <c r="I15" s="410">
        <v>3.1746031746031746E-3</v>
      </c>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V15" s="408"/>
      <c r="BW15" s="408"/>
      <c r="BX15" s="408" t="s">
        <v>195</v>
      </c>
      <c r="BY15" s="415">
        <v>1029536265</v>
      </c>
      <c r="BZ15" s="410">
        <v>2.9978818602808346E-2</v>
      </c>
      <c r="CA15" s="411">
        <v>0</v>
      </c>
      <c r="CB15" s="410">
        <v>0</v>
      </c>
      <c r="CC15" s="415">
        <v>2</v>
      </c>
      <c r="CD15" s="410">
        <v>6.3492063492063492E-3</v>
      </c>
    </row>
    <row r="16" spans="1:82">
      <c r="A16" s="408"/>
      <c r="B16" s="408"/>
      <c r="C16" s="408" t="s">
        <v>214</v>
      </c>
      <c r="D16" s="415">
        <v>87262085</v>
      </c>
      <c r="E16" s="410">
        <v>2.5409636416429131E-3</v>
      </c>
      <c r="F16" s="411">
        <v>0</v>
      </c>
      <c r="G16" s="410">
        <v>0</v>
      </c>
      <c r="H16" s="415">
        <v>1</v>
      </c>
      <c r="I16" s="410">
        <v>3.1746031746031746E-3</v>
      </c>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V16" s="408"/>
      <c r="BW16" s="408"/>
      <c r="BX16" s="408" t="s">
        <v>196</v>
      </c>
      <c r="BY16" s="415">
        <v>1151496221</v>
      </c>
      <c r="BZ16" s="410">
        <v>3.3530141195345177E-2</v>
      </c>
      <c r="CA16" s="411">
        <v>928851557</v>
      </c>
      <c r="CB16" s="410">
        <v>5.297329636250226E-2</v>
      </c>
      <c r="CC16" s="415">
        <v>24</v>
      </c>
      <c r="CD16" s="410">
        <v>7.6190476190476197E-2</v>
      </c>
    </row>
    <row r="17" spans="1:82">
      <c r="A17" s="408"/>
      <c r="B17" s="408" t="s">
        <v>244</v>
      </c>
      <c r="C17" s="408" t="s">
        <v>251</v>
      </c>
      <c r="D17" s="415">
        <v>41653404</v>
      </c>
      <c r="E17" s="410">
        <v>1.2128954415272506E-3</v>
      </c>
      <c r="F17" s="411">
        <v>0</v>
      </c>
      <c r="G17" s="410">
        <v>0</v>
      </c>
      <c r="H17" s="415">
        <v>2</v>
      </c>
      <c r="I17" s="410">
        <v>6.3492063492063492E-3</v>
      </c>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V17" s="408"/>
      <c r="BW17" s="408" t="s">
        <v>266</v>
      </c>
      <c r="BX17" s="408" t="s">
        <v>224</v>
      </c>
      <c r="BY17" s="415">
        <v>837259000</v>
      </c>
      <c r="BZ17" s="410">
        <v>2.4379943220910933E-2</v>
      </c>
      <c r="CA17" s="411">
        <v>0</v>
      </c>
      <c r="CB17" s="410">
        <v>0</v>
      </c>
      <c r="CC17" s="415">
        <v>1</v>
      </c>
      <c r="CD17" s="410">
        <v>3.1746031746031746E-3</v>
      </c>
    </row>
    <row r="18" spans="1:82">
      <c r="A18" s="408"/>
      <c r="B18" s="408"/>
      <c r="C18" s="408" t="s">
        <v>249</v>
      </c>
      <c r="D18" s="415">
        <v>102530448</v>
      </c>
      <c r="E18" s="410">
        <v>2.9855594274347135E-3</v>
      </c>
      <c r="F18" s="411">
        <v>0</v>
      </c>
      <c r="G18" s="410">
        <v>0</v>
      </c>
      <c r="H18" s="415">
        <v>1</v>
      </c>
      <c r="I18" s="410">
        <v>3.1746031746031746E-3</v>
      </c>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432"/>
      <c r="BO18" s="432"/>
      <c r="BV18" s="408"/>
      <c r="BW18" s="408"/>
      <c r="BX18" s="408" t="s">
        <v>218</v>
      </c>
      <c r="BY18" s="415">
        <v>495336000</v>
      </c>
      <c r="BZ18" s="410">
        <v>1.4423569714118496E-2</v>
      </c>
      <c r="CA18" s="411">
        <v>0</v>
      </c>
      <c r="CB18" s="410">
        <v>0</v>
      </c>
      <c r="CC18" s="415">
        <v>1</v>
      </c>
      <c r="CD18" s="410">
        <v>3.1746031746031746E-3</v>
      </c>
    </row>
    <row r="19" spans="1:82">
      <c r="A19" s="408"/>
      <c r="B19" s="408" t="s">
        <v>266</v>
      </c>
      <c r="C19" s="408" t="s">
        <v>220</v>
      </c>
      <c r="D19" s="415">
        <v>102490499</v>
      </c>
      <c r="E19" s="410">
        <v>2.9843961621228662E-3</v>
      </c>
      <c r="F19" s="411">
        <v>0</v>
      </c>
      <c r="G19" s="410">
        <v>0</v>
      </c>
      <c r="H19" s="415">
        <v>1</v>
      </c>
      <c r="I19" s="410">
        <v>3.1746031746031746E-3</v>
      </c>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V19" s="408"/>
      <c r="BW19" s="408"/>
      <c r="BX19" s="408" t="s">
        <v>217</v>
      </c>
      <c r="BY19" s="415">
        <v>1092949000</v>
      </c>
      <c r="BZ19" s="410">
        <v>3.1825318764386386E-2</v>
      </c>
      <c r="CA19" s="411">
        <v>0</v>
      </c>
      <c r="CB19" s="410">
        <v>0</v>
      </c>
      <c r="CC19" s="415">
        <v>1</v>
      </c>
      <c r="CD19" s="410">
        <v>3.1746031746031746E-3</v>
      </c>
    </row>
    <row r="20" spans="1:82">
      <c r="A20" s="408"/>
      <c r="B20" s="408" t="s">
        <v>241</v>
      </c>
      <c r="C20" s="408" t="s">
        <v>242</v>
      </c>
      <c r="D20" s="415">
        <v>3555612</v>
      </c>
      <c r="E20" s="410">
        <v>1.0353500968707362E-4</v>
      </c>
      <c r="F20" s="411">
        <v>0</v>
      </c>
      <c r="G20" s="410">
        <v>0</v>
      </c>
      <c r="H20" s="415">
        <v>1</v>
      </c>
      <c r="I20" s="410">
        <v>3.1746031746031746E-3</v>
      </c>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V20" s="408"/>
      <c r="BW20" s="408"/>
      <c r="BX20" s="408" t="s">
        <v>228</v>
      </c>
      <c r="BY20" s="415">
        <v>1162897960</v>
      </c>
      <c r="BZ20" s="410">
        <v>3.3862145687909184E-2</v>
      </c>
      <c r="CA20" s="411">
        <v>0</v>
      </c>
      <c r="CB20" s="410">
        <v>0</v>
      </c>
      <c r="CC20" s="415">
        <v>1</v>
      </c>
      <c r="CD20" s="410">
        <v>3.1746031746031746E-3</v>
      </c>
    </row>
    <row r="21" spans="1:82">
      <c r="A21" s="408"/>
      <c r="B21" s="408" t="s">
        <v>240</v>
      </c>
      <c r="C21" s="408" t="s">
        <v>235</v>
      </c>
      <c r="D21" s="415">
        <v>302460000</v>
      </c>
      <c r="E21" s="410">
        <v>8.8072599119229777E-3</v>
      </c>
      <c r="F21" s="411">
        <v>0</v>
      </c>
      <c r="G21" s="410">
        <v>0</v>
      </c>
      <c r="H21" s="415">
        <v>1</v>
      </c>
      <c r="I21" s="410">
        <v>3.1746031746031746E-3</v>
      </c>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V21" s="408"/>
      <c r="BW21" s="408"/>
      <c r="BX21" s="408" t="s">
        <v>220</v>
      </c>
      <c r="BY21" s="415">
        <v>199350000</v>
      </c>
      <c r="BZ21" s="410">
        <v>5.8048246493481639E-3</v>
      </c>
      <c r="CA21" s="411">
        <v>133633333</v>
      </c>
      <c r="CB21" s="410">
        <v>7.6212373221203021E-3</v>
      </c>
      <c r="CC21" s="415">
        <v>22</v>
      </c>
      <c r="CD21" s="410">
        <v>6.9841269841269843E-2</v>
      </c>
    </row>
    <row r="22" spans="1:82">
      <c r="A22" s="408" t="s">
        <v>90</v>
      </c>
      <c r="B22" s="408" t="s">
        <v>239</v>
      </c>
      <c r="C22" s="408" t="s">
        <v>196</v>
      </c>
      <c r="D22" s="415">
        <v>1151496221</v>
      </c>
      <c r="E22" s="410">
        <v>3.3530141195345177E-2</v>
      </c>
      <c r="F22" s="411">
        <v>928851557</v>
      </c>
      <c r="G22" s="410">
        <v>5.297329636250226E-2</v>
      </c>
      <c r="H22" s="415">
        <v>24</v>
      </c>
      <c r="I22" s="410">
        <v>7.6190476190476197E-2</v>
      </c>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V22" s="408"/>
      <c r="BW22" s="408"/>
      <c r="BX22" s="408" t="s">
        <v>223</v>
      </c>
      <c r="BY22" s="415">
        <v>165447000</v>
      </c>
      <c r="BZ22" s="410">
        <v>4.8176113557095845E-3</v>
      </c>
      <c r="CA22" s="411">
        <v>0</v>
      </c>
      <c r="CB22" s="410">
        <v>0</v>
      </c>
      <c r="CC22" s="415">
        <v>0</v>
      </c>
      <c r="CD22" s="410">
        <v>0</v>
      </c>
    </row>
    <row r="23" spans="1:82">
      <c r="A23" s="408"/>
      <c r="B23" s="408" t="s">
        <v>244</v>
      </c>
      <c r="C23" s="408" t="s">
        <v>251</v>
      </c>
      <c r="D23" s="415">
        <v>8111506664</v>
      </c>
      <c r="E23" s="410">
        <v>0.23619700941328867</v>
      </c>
      <c r="F23" s="411">
        <v>6973104999</v>
      </c>
      <c r="G23" s="410">
        <v>0.39768287504617167</v>
      </c>
      <c r="H23" s="415">
        <v>186</v>
      </c>
      <c r="I23" s="410">
        <v>0.59047619047619049</v>
      </c>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V23" s="408"/>
      <c r="BW23" s="408" t="s">
        <v>240</v>
      </c>
      <c r="BX23" s="408" t="s">
        <v>233</v>
      </c>
      <c r="BY23" s="415">
        <v>628530992</v>
      </c>
      <c r="BZ23" s="410">
        <v>1.8302042614702051E-2</v>
      </c>
      <c r="CA23" s="411">
        <v>539049456</v>
      </c>
      <c r="CB23" s="410">
        <v>3.0742508177475793E-2</v>
      </c>
      <c r="CC23" s="415">
        <v>26</v>
      </c>
      <c r="CD23" s="410">
        <v>8.2539682539682538E-2</v>
      </c>
    </row>
    <row r="24" spans="1:82">
      <c r="A24" s="408"/>
      <c r="B24" s="408" t="s">
        <v>266</v>
      </c>
      <c r="C24" s="408" t="s">
        <v>220</v>
      </c>
      <c r="D24" s="415">
        <v>199350000</v>
      </c>
      <c r="E24" s="410">
        <v>5.8048246493481639E-3</v>
      </c>
      <c r="F24" s="411">
        <v>133633333</v>
      </c>
      <c r="G24" s="410">
        <v>7.6212373221203021E-3</v>
      </c>
      <c r="H24" s="415">
        <v>22</v>
      </c>
      <c r="I24" s="410">
        <v>6.9841269841269843E-2</v>
      </c>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2"/>
      <c r="BL24" s="432"/>
      <c r="BM24" s="432"/>
      <c r="BN24" s="432"/>
      <c r="BO24" s="432"/>
      <c r="BV24" s="408"/>
      <c r="BW24" s="408"/>
      <c r="BX24" s="408" t="s">
        <v>235</v>
      </c>
      <c r="BY24" s="415">
        <v>260800000</v>
      </c>
      <c r="BZ24" s="410">
        <v>7.5941724030599506E-3</v>
      </c>
      <c r="CA24" s="411">
        <v>173606666</v>
      </c>
      <c r="CB24" s="410">
        <v>9.900954893402784E-3</v>
      </c>
      <c r="CC24" s="415">
        <v>13</v>
      </c>
      <c r="CD24" s="410">
        <v>4.1269841269841269E-2</v>
      </c>
    </row>
    <row r="25" spans="1:82">
      <c r="A25" s="408"/>
      <c r="B25" s="408" t="s">
        <v>240</v>
      </c>
      <c r="C25" s="408" t="s">
        <v>233</v>
      </c>
      <c r="D25" s="415">
        <v>628530992</v>
      </c>
      <c r="E25" s="410">
        <v>1.8302042614702051E-2</v>
      </c>
      <c r="F25" s="411">
        <v>539049456</v>
      </c>
      <c r="G25" s="410">
        <v>3.0742508177475793E-2</v>
      </c>
      <c r="H25" s="415">
        <v>26</v>
      </c>
      <c r="I25" s="410">
        <v>8.2539682539682538E-2</v>
      </c>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432"/>
      <c r="BV25" s="408"/>
      <c r="BW25" s="408" t="s">
        <v>244</v>
      </c>
      <c r="BX25" s="408" t="s">
        <v>249</v>
      </c>
      <c r="BY25" s="415">
        <v>102530448</v>
      </c>
      <c r="BZ25" s="410">
        <v>2.9855594274347135E-3</v>
      </c>
      <c r="CA25" s="411">
        <v>0</v>
      </c>
      <c r="CB25" s="410">
        <v>0</v>
      </c>
      <c r="CC25" s="415">
        <v>1</v>
      </c>
      <c r="CD25" s="410">
        <v>3.1746031746031746E-3</v>
      </c>
    </row>
    <row r="26" spans="1:82">
      <c r="A26" s="408"/>
      <c r="B26" s="408"/>
      <c r="C26" s="408" t="s">
        <v>235</v>
      </c>
      <c r="D26" s="415">
        <v>260800000</v>
      </c>
      <c r="E26" s="410">
        <v>7.5941724030599506E-3</v>
      </c>
      <c r="F26" s="411">
        <v>173606666</v>
      </c>
      <c r="G26" s="410">
        <v>9.900954893402784E-3</v>
      </c>
      <c r="H26" s="415">
        <v>13</v>
      </c>
      <c r="I26" s="410">
        <v>4.1269841269841269E-2</v>
      </c>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32"/>
      <c r="BN26" s="432"/>
      <c r="BO26" s="432"/>
      <c r="BV26" s="408"/>
      <c r="BW26" s="408"/>
      <c r="BX26" s="408" t="s">
        <v>251</v>
      </c>
      <c r="BY26" s="415">
        <v>8111506664</v>
      </c>
      <c r="BZ26" s="410">
        <v>0.23619700941328867</v>
      </c>
      <c r="CA26" s="411">
        <v>6973104999</v>
      </c>
      <c r="CB26" s="410">
        <v>0.39768287504617167</v>
      </c>
      <c r="CC26" s="415">
        <v>186</v>
      </c>
      <c r="CD26" s="410">
        <v>0.59047619047619049</v>
      </c>
    </row>
    <row r="27" spans="1:82">
      <c r="A27" s="408" t="s">
        <v>100</v>
      </c>
      <c r="B27" s="408" t="s">
        <v>239</v>
      </c>
      <c r="C27" s="408" t="s">
        <v>211</v>
      </c>
      <c r="D27" s="415">
        <v>2531277000</v>
      </c>
      <c r="E27" s="410">
        <v>7.3707645467409447E-2</v>
      </c>
      <c r="F27" s="411">
        <v>2531277000</v>
      </c>
      <c r="G27" s="410">
        <v>0.14436115834231802</v>
      </c>
      <c r="H27" s="415">
        <v>1</v>
      </c>
      <c r="I27" s="410">
        <v>3.1746031746031746E-3</v>
      </c>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32"/>
      <c r="BN27" s="432"/>
      <c r="BO27" s="432"/>
      <c r="BV27" s="408" t="s">
        <v>86</v>
      </c>
      <c r="BW27" s="408" t="s">
        <v>240</v>
      </c>
      <c r="BX27" s="408" t="s">
        <v>238</v>
      </c>
      <c r="BY27" s="415">
        <v>12417650</v>
      </c>
      <c r="BZ27" s="410">
        <v>3.615865603560483E-4</v>
      </c>
      <c r="CA27" s="411">
        <v>0</v>
      </c>
      <c r="CB27" s="410">
        <v>0</v>
      </c>
      <c r="CC27" s="415">
        <v>1</v>
      </c>
      <c r="CD27" s="410">
        <v>3.1746031746031746E-3</v>
      </c>
    </row>
    <row r="28" spans="1:82">
      <c r="A28" s="408"/>
      <c r="B28" s="408"/>
      <c r="C28" s="408" t="s">
        <v>215</v>
      </c>
      <c r="D28" s="415">
        <v>1053466000</v>
      </c>
      <c r="E28" s="410">
        <v>3.0675622794332648E-2</v>
      </c>
      <c r="F28" s="411">
        <v>1053466000</v>
      </c>
      <c r="G28" s="410">
        <v>6.0080177726202381E-2</v>
      </c>
      <c r="H28" s="415">
        <v>0</v>
      </c>
      <c r="I28" s="410">
        <v>0</v>
      </c>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V28" s="408"/>
      <c r="BW28" s="408" t="s">
        <v>241</v>
      </c>
      <c r="BX28" s="408" t="s">
        <v>242</v>
      </c>
      <c r="BY28" s="415">
        <v>3555612</v>
      </c>
      <c r="BZ28" s="410">
        <v>1.0353500968707362E-4</v>
      </c>
      <c r="CA28" s="411">
        <v>0</v>
      </c>
      <c r="CB28" s="410">
        <v>0</v>
      </c>
      <c r="CC28" s="415">
        <v>1</v>
      </c>
      <c r="CD28" s="410">
        <v>3.1746031746031746E-3</v>
      </c>
    </row>
    <row r="29" spans="1:82">
      <c r="A29" s="408"/>
      <c r="B29" s="408"/>
      <c r="C29" s="408" t="s">
        <v>195</v>
      </c>
      <c r="D29" s="415">
        <v>1029536265</v>
      </c>
      <c r="E29" s="410">
        <v>2.9978818602808346E-2</v>
      </c>
      <c r="F29" s="411">
        <v>0</v>
      </c>
      <c r="G29" s="410">
        <v>0</v>
      </c>
      <c r="H29" s="415">
        <v>2</v>
      </c>
      <c r="I29" s="410">
        <v>6.3492063492063492E-3</v>
      </c>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V29" s="408"/>
      <c r="BW29" s="408" t="s">
        <v>244</v>
      </c>
      <c r="BX29" s="408" t="s">
        <v>251</v>
      </c>
      <c r="BY29" s="415">
        <v>41653404</v>
      </c>
      <c r="BZ29" s="410">
        <v>1.2128954415272506E-3</v>
      </c>
      <c r="CA29" s="411">
        <v>0</v>
      </c>
      <c r="CB29" s="410">
        <v>0</v>
      </c>
      <c r="CC29" s="415">
        <v>2</v>
      </c>
      <c r="CD29" s="410">
        <v>6.3492063492063492E-3</v>
      </c>
    </row>
    <row r="30" spans="1:82">
      <c r="A30" s="408"/>
      <c r="B30" s="408"/>
      <c r="C30" s="408" t="s">
        <v>334</v>
      </c>
      <c r="D30" s="415">
        <v>1245360000</v>
      </c>
      <c r="E30" s="410">
        <v>3.6263337974979833E-2</v>
      </c>
      <c r="F30" s="411">
        <v>474280000</v>
      </c>
      <c r="G30" s="410">
        <v>2.7048643897366661E-2</v>
      </c>
      <c r="H30" s="415">
        <v>2</v>
      </c>
      <c r="I30" s="410">
        <v>6.3492063492063492E-3</v>
      </c>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V30" s="408" t="s">
        <v>91</v>
      </c>
      <c r="BW30" s="408" t="s">
        <v>239</v>
      </c>
      <c r="BX30" s="408" t="s">
        <v>195</v>
      </c>
      <c r="BY30" s="415">
        <v>528478000</v>
      </c>
      <c r="BZ30" s="410">
        <v>1.538862363199508E-2</v>
      </c>
      <c r="CA30" s="411">
        <v>0</v>
      </c>
      <c r="CB30" s="410">
        <v>0</v>
      </c>
      <c r="CC30" s="415">
        <v>1</v>
      </c>
      <c r="CD30" s="410">
        <v>3.1746031746031746E-3</v>
      </c>
    </row>
    <row r="31" spans="1:82">
      <c r="A31" s="408"/>
      <c r="B31" s="408"/>
      <c r="C31" s="408" t="s">
        <v>214</v>
      </c>
      <c r="D31" s="415">
        <v>227201686</v>
      </c>
      <c r="E31" s="410">
        <v>6.6158311876913052E-3</v>
      </c>
      <c r="F31" s="411">
        <v>181761349</v>
      </c>
      <c r="G31" s="410">
        <v>1.0366024296630643E-2</v>
      </c>
      <c r="H31" s="415">
        <v>1</v>
      </c>
      <c r="I31" s="410">
        <v>3.1746031746031746E-3</v>
      </c>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432"/>
      <c r="BV31" s="408"/>
      <c r="BW31" s="408" t="s">
        <v>266</v>
      </c>
      <c r="BX31" s="408" t="s">
        <v>220</v>
      </c>
      <c r="BY31" s="415">
        <v>2092337151</v>
      </c>
      <c r="BZ31" s="410">
        <v>6.0926261694866875E-2</v>
      </c>
      <c r="CA31" s="411">
        <v>0</v>
      </c>
      <c r="CB31" s="410">
        <v>0</v>
      </c>
      <c r="CC31" s="415">
        <v>1</v>
      </c>
      <c r="CD31" s="410">
        <v>3.1746031746031746E-3</v>
      </c>
    </row>
    <row r="32" spans="1:82">
      <c r="A32" s="408"/>
      <c r="B32" s="408" t="s">
        <v>266</v>
      </c>
      <c r="C32" s="408" t="s">
        <v>224</v>
      </c>
      <c r="D32" s="415">
        <v>837259000</v>
      </c>
      <c r="E32" s="410">
        <v>2.4379943220910933E-2</v>
      </c>
      <c r="F32" s="411">
        <v>0</v>
      </c>
      <c r="G32" s="410">
        <v>0</v>
      </c>
      <c r="H32" s="415">
        <v>1</v>
      </c>
      <c r="I32" s="410">
        <v>3.1746031746031746E-3</v>
      </c>
      <c r="BV32" s="408"/>
      <c r="BW32" s="408"/>
      <c r="BX32" s="408" t="s">
        <v>223</v>
      </c>
      <c r="BY32" s="415">
        <v>907000000</v>
      </c>
      <c r="BZ32" s="410">
        <v>2.6410714607267544E-2</v>
      </c>
      <c r="CA32" s="411">
        <v>0</v>
      </c>
      <c r="CB32" s="410">
        <v>0</v>
      </c>
      <c r="CC32" s="415">
        <v>1</v>
      </c>
      <c r="CD32" s="410">
        <v>3.1746031746031746E-3</v>
      </c>
    </row>
    <row r="33" spans="1:82">
      <c r="A33" s="408"/>
      <c r="B33" s="408"/>
      <c r="C33" s="408" t="s">
        <v>217</v>
      </c>
      <c r="D33" s="415">
        <v>1092949000</v>
      </c>
      <c r="E33" s="410">
        <v>3.1825318764386386E-2</v>
      </c>
      <c r="F33" s="411">
        <v>0</v>
      </c>
      <c r="G33" s="410">
        <v>0</v>
      </c>
      <c r="H33" s="415">
        <v>1</v>
      </c>
      <c r="I33" s="410">
        <v>3.1746031746031746E-3</v>
      </c>
      <c r="BV33" s="408" t="s">
        <v>93</v>
      </c>
      <c r="BW33" s="408" t="s">
        <v>239</v>
      </c>
      <c r="BX33" s="408" t="s">
        <v>195</v>
      </c>
      <c r="BY33" s="415">
        <v>4130597735</v>
      </c>
      <c r="BZ33" s="410">
        <v>0.12027788085613091</v>
      </c>
      <c r="CA33" s="411">
        <v>3057411788</v>
      </c>
      <c r="CB33" s="410">
        <v>0.17436713060053785</v>
      </c>
      <c r="CC33" s="415">
        <v>2</v>
      </c>
      <c r="CD33" s="410">
        <v>6.3492063492063492E-3</v>
      </c>
    </row>
    <row r="34" spans="1:82">
      <c r="A34" s="408"/>
      <c r="B34" s="408"/>
      <c r="C34" s="408" t="s">
        <v>228</v>
      </c>
      <c r="D34" s="415">
        <v>1162897960</v>
      </c>
      <c r="E34" s="410">
        <v>3.3862145687909184E-2</v>
      </c>
      <c r="F34" s="411">
        <v>0</v>
      </c>
      <c r="G34" s="410">
        <v>0</v>
      </c>
      <c r="H34" s="415">
        <v>1</v>
      </c>
      <c r="I34" s="410">
        <v>3.1746031746031746E-3</v>
      </c>
      <c r="BV34" s="408"/>
      <c r="BW34" s="408" t="s">
        <v>240</v>
      </c>
      <c r="BX34" s="408" t="s">
        <v>229</v>
      </c>
      <c r="BY34" s="415">
        <v>358968000</v>
      </c>
      <c r="BZ34" s="410">
        <v>1.0452702757598253E-2</v>
      </c>
      <c r="CA34" s="411">
        <v>251277600</v>
      </c>
      <c r="CB34" s="410">
        <v>1.4330602854400229E-2</v>
      </c>
      <c r="CC34" s="415">
        <v>1</v>
      </c>
      <c r="CD34" s="410">
        <v>3.1746031746031746E-3</v>
      </c>
    </row>
    <row r="35" spans="1:82">
      <c r="A35" s="408"/>
      <c r="B35" s="408"/>
      <c r="C35" s="408" t="s">
        <v>223</v>
      </c>
      <c r="D35" s="415">
        <v>165447000</v>
      </c>
      <c r="E35" s="410">
        <v>4.8176113557095845E-3</v>
      </c>
      <c r="F35" s="411">
        <v>0</v>
      </c>
      <c r="G35" s="410">
        <v>0</v>
      </c>
      <c r="H35" s="415">
        <v>0</v>
      </c>
      <c r="I35" s="410">
        <v>0</v>
      </c>
      <c r="BV35" s="408"/>
      <c r="BW35" s="408"/>
      <c r="BX35" s="408" t="s">
        <v>233</v>
      </c>
      <c r="BY35" s="415">
        <v>60271000</v>
      </c>
      <c r="BZ35" s="410">
        <v>1.7550167365982603E-3</v>
      </c>
      <c r="CA35" s="411">
        <v>36162600</v>
      </c>
      <c r="CB35" s="410">
        <v>2.0623878084737109E-3</v>
      </c>
      <c r="CC35" s="415">
        <v>1</v>
      </c>
      <c r="CD35" s="410">
        <v>3.1746031746031746E-3</v>
      </c>
    </row>
    <row r="36" spans="1:82">
      <c r="A36" s="408"/>
      <c r="B36" s="408"/>
      <c r="C36" s="408" t="s">
        <v>218</v>
      </c>
      <c r="D36" s="415">
        <v>495336000</v>
      </c>
      <c r="E36" s="410">
        <v>1.4423569714118496E-2</v>
      </c>
      <c r="F36" s="411">
        <v>0</v>
      </c>
      <c r="G36" s="410">
        <v>0</v>
      </c>
      <c r="H36" s="415">
        <v>1</v>
      </c>
      <c r="I36" s="410">
        <v>3.1746031746031746E-3</v>
      </c>
      <c r="BV36" s="408"/>
      <c r="BW36" s="408"/>
      <c r="BX36" s="408" t="s">
        <v>230</v>
      </c>
      <c r="BY36" s="415">
        <v>1010227000</v>
      </c>
      <c r="BZ36" s="410">
        <v>2.9416556764670417E-2</v>
      </c>
      <c r="CA36" s="411">
        <v>404090800</v>
      </c>
      <c r="CB36" s="410">
        <v>2.304568641182848E-2</v>
      </c>
      <c r="CC36" s="415">
        <v>0</v>
      </c>
      <c r="CD36" s="410">
        <v>0</v>
      </c>
    </row>
    <row r="37" spans="1:82">
      <c r="A37" s="408" t="s">
        <v>49</v>
      </c>
      <c r="B37" s="408" t="s">
        <v>244</v>
      </c>
      <c r="C37" s="408" t="s">
        <v>249</v>
      </c>
      <c r="D37" s="415">
        <v>81969580</v>
      </c>
      <c r="E37" s="410">
        <v>2.3868524629080327E-3</v>
      </c>
      <c r="F37" s="411">
        <v>0</v>
      </c>
      <c r="G37" s="410">
        <v>0</v>
      </c>
      <c r="H37" s="415">
        <v>1</v>
      </c>
      <c r="I37" s="410">
        <v>3.1746031746031746E-3</v>
      </c>
      <c r="BV37" s="408"/>
      <c r="BW37" s="408"/>
      <c r="BX37" s="408" t="s">
        <v>238</v>
      </c>
      <c r="BY37" s="415">
        <v>728966000</v>
      </c>
      <c r="BZ37" s="410">
        <v>2.1226585429328988E-2</v>
      </c>
      <c r="CA37" s="411">
        <v>437379600</v>
      </c>
      <c r="CB37" s="410">
        <v>2.4944178646311613E-2</v>
      </c>
      <c r="CC37" s="415">
        <v>0</v>
      </c>
      <c r="CD37" s="410">
        <v>0</v>
      </c>
    </row>
    <row r="38" spans="1:82">
      <c r="A38" s="408"/>
      <c r="B38" s="408" t="s">
        <v>266</v>
      </c>
      <c r="C38" s="408" t="s">
        <v>223</v>
      </c>
      <c r="D38" s="415">
        <v>118565081</v>
      </c>
      <c r="E38" s="410">
        <v>3.4524680448495696E-3</v>
      </c>
      <c r="F38" s="411">
        <v>0</v>
      </c>
      <c r="G38" s="410">
        <v>0</v>
      </c>
      <c r="H38" s="415">
        <v>1</v>
      </c>
      <c r="I38" s="410">
        <v>3.1746031746031746E-3</v>
      </c>
      <c r="BV38" s="408" t="s">
        <v>89</v>
      </c>
      <c r="BW38" s="408" t="s">
        <v>239</v>
      </c>
      <c r="BX38" s="408" t="s">
        <v>214</v>
      </c>
      <c r="BY38" s="415">
        <v>87262085</v>
      </c>
      <c r="BZ38" s="410">
        <v>2.5409636416429131E-3</v>
      </c>
      <c r="CA38" s="411">
        <v>0</v>
      </c>
      <c r="CB38" s="410">
        <v>0</v>
      </c>
      <c r="CC38" s="415">
        <v>1</v>
      </c>
      <c r="CD38" s="410">
        <v>3.1746031746031746E-3</v>
      </c>
    </row>
    <row r="39" spans="1:82">
      <c r="A39" s="408"/>
      <c r="B39" s="408"/>
      <c r="C39" s="408" t="s">
        <v>220</v>
      </c>
      <c r="D39" s="415">
        <v>212977824</v>
      </c>
      <c r="E39" s="410">
        <v>6.2016499750174817E-3</v>
      </c>
      <c r="F39" s="411">
        <v>0</v>
      </c>
      <c r="G39" s="410">
        <v>0</v>
      </c>
      <c r="H39" s="415">
        <v>1</v>
      </c>
      <c r="I39" s="410">
        <v>3.1746031746031746E-3</v>
      </c>
      <c r="BV39" s="408"/>
      <c r="BW39" s="408"/>
      <c r="BX39" s="408" t="s">
        <v>215</v>
      </c>
      <c r="BY39" s="415">
        <v>397207207</v>
      </c>
      <c r="BZ39" s="410">
        <v>1.1566181018772704E-2</v>
      </c>
      <c r="CA39" s="411">
        <v>0</v>
      </c>
      <c r="CB39" s="410">
        <v>0</v>
      </c>
      <c r="CC39" s="415">
        <v>1</v>
      </c>
      <c r="CD39" s="410">
        <v>3.1746031746031746E-3</v>
      </c>
    </row>
    <row r="40" spans="1:82">
      <c r="A40" s="408" t="s">
        <v>82</v>
      </c>
      <c r="B40" s="408" t="s">
        <v>244</v>
      </c>
      <c r="C40" s="408" t="s">
        <v>249</v>
      </c>
      <c r="D40" s="415">
        <v>241594593</v>
      </c>
      <c r="E40" s="410">
        <v>7.0349347810164907E-3</v>
      </c>
      <c r="F40" s="411">
        <v>0</v>
      </c>
      <c r="G40" s="410">
        <v>0</v>
      </c>
      <c r="H40" s="415">
        <v>1</v>
      </c>
      <c r="I40" s="410">
        <v>3.1746031746031746E-3</v>
      </c>
      <c r="BV40" s="408"/>
      <c r="BW40" s="408"/>
      <c r="BX40" s="408" t="s">
        <v>208</v>
      </c>
      <c r="BY40" s="415">
        <v>666799000</v>
      </c>
      <c r="BZ40" s="410">
        <v>1.9416359525260631E-2</v>
      </c>
      <c r="CA40" s="411">
        <v>0</v>
      </c>
      <c r="CB40" s="410">
        <v>0</v>
      </c>
      <c r="CC40" s="415">
        <v>1</v>
      </c>
      <c r="CD40" s="410">
        <v>3.1746031746031746E-3</v>
      </c>
    </row>
    <row r="41" spans="1:82">
      <c r="A41" s="408"/>
      <c r="B41" s="408" t="s">
        <v>266</v>
      </c>
      <c r="C41" s="408" t="s">
        <v>223</v>
      </c>
      <c r="D41" s="415">
        <v>907000000</v>
      </c>
      <c r="E41" s="410">
        <v>2.6410714607267544E-2</v>
      </c>
      <c r="F41" s="411">
        <v>0</v>
      </c>
      <c r="G41" s="410">
        <v>0</v>
      </c>
      <c r="H41" s="415">
        <v>1</v>
      </c>
      <c r="I41" s="410">
        <v>3.1746031746031746E-3</v>
      </c>
      <c r="BV41" s="408"/>
      <c r="BW41" s="408"/>
      <c r="BX41" s="408" t="s">
        <v>202</v>
      </c>
      <c r="BY41" s="415">
        <v>221560645</v>
      </c>
      <c r="BZ41" s="410">
        <v>6.4515710730949491E-3</v>
      </c>
      <c r="CA41" s="411">
        <v>44312129</v>
      </c>
      <c r="CB41" s="410">
        <v>2.527163274131682E-3</v>
      </c>
      <c r="CC41" s="415">
        <v>1</v>
      </c>
      <c r="CD41" s="410">
        <v>3.1746031746031746E-3</v>
      </c>
    </row>
    <row r="42" spans="1:82">
      <c r="A42" s="408"/>
      <c r="B42" s="408"/>
      <c r="C42" s="408" t="s">
        <v>220</v>
      </c>
      <c r="D42" s="415">
        <v>2092337151</v>
      </c>
      <c r="E42" s="410">
        <v>6.0926261694866875E-2</v>
      </c>
      <c r="F42" s="411">
        <v>0</v>
      </c>
      <c r="G42" s="410">
        <v>0</v>
      </c>
      <c r="H42" s="415">
        <v>1</v>
      </c>
      <c r="I42" s="410">
        <v>3.1746031746031746E-3</v>
      </c>
      <c r="BV42" s="408"/>
      <c r="BW42" s="408"/>
      <c r="BX42" s="408" t="s">
        <v>195</v>
      </c>
      <c r="BY42" s="415">
        <v>1173306563</v>
      </c>
      <c r="BZ42" s="410">
        <v>3.4165231292422243E-2</v>
      </c>
      <c r="CA42" s="411">
        <v>38931053</v>
      </c>
      <c r="CB42" s="410">
        <v>2.2202753418792865E-3</v>
      </c>
      <c r="CC42" s="415">
        <v>4</v>
      </c>
      <c r="CD42" s="410">
        <v>1.2698412698412698E-2</v>
      </c>
    </row>
    <row r="43" spans="1:82">
      <c r="A43" s="408" t="s">
        <v>56</v>
      </c>
      <c r="B43" s="408" t="s">
        <v>239</v>
      </c>
      <c r="C43" s="408" t="s">
        <v>196</v>
      </c>
      <c r="D43" s="415">
        <v>214509306</v>
      </c>
      <c r="E43" s="410">
        <v>6.2462448306163437E-3</v>
      </c>
      <c r="F43" s="411">
        <v>51107432</v>
      </c>
      <c r="G43" s="410">
        <v>2.9147059304142735E-3</v>
      </c>
      <c r="H43" s="415">
        <v>1</v>
      </c>
      <c r="I43" s="410">
        <v>3.1746031746031746E-3</v>
      </c>
      <c r="BV43" s="408"/>
      <c r="BW43" s="408"/>
      <c r="BX43" s="408" t="s">
        <v>196</v>
      </c>
      <c r="BY43" s="415">
        <v>214509306</v>
      </c>
      <c r="BZ43" s="410">
        <v>6.2462448306163437E-3</v>
      </c>
      <c r="CA43" s="411">
        <v>51107432</v>
      </c>
      <c r="CB43" s="410">
        <v>2.9147059304142735E-3</v>
      </c>
      <c r="CC43" s="415">
        <v>1</v>
      </c>
      <c r="CD43" s="410">
        <v>3.1746031746031746E-3</v>
      </c>
    </row>
    <row r="44" spans="1:82">
      <c r="A44" s="408"/>
      <c r="B44" s="408" t="s">
        <v>241</v>
      </c>
      <c r="C44" s="408" t="s">
        <v>242</v>
      </c>
      <c r="D44" s="415">
        <v>11500000</v>
      </c>
      <c r="E44" s="410">
        <v>3.3486573096314965E-4</v>
      </c>
      <c r="F44" s="411">
        <v>0</v>
      </c>
      <c r="G44" s="410">
        <v>0</v>
      </c>
      <c r="H44" s="415">
        <v>1</v>
      </c>
      <c r="I44" s="410">
        <v>3.1746031746031746E-3</v>
      </c>
      <c r="BV44" s="408"/>
      <c r="BW44" s="408" t="s">
        <v>266</v>
      </c>
      <c r="BX44" s="408" t="s">
        <v>220</v>
      </c>
      <c r="BY44" s="415">
        <v>172945138</v>
      </c>
      <c r="BZ44" s="410">
        <v>5.0359478306863294E-3</v>
      </c>
      <c r="CA44" s="411">
        <v>0</v>
      </c>
      <c r="CB44" s="410">
        <v>0</v>
      </c>
      <c r="CC44" s="415">
        <v>2</v>
      </c>
      <c r="CD44" s="410">
        <v>6.3492063492063492E-3</v>
      </c>
    </row>
    <row r="45" spans="1:82">
      <c r="A45" s="408"/>
      <c r="B45" s="408" t="s">
        <v>240</v>
      </c>
      <c r="C45" s="408" t="s">
        <v>238</v>
      </c>
      <c r="D45" s="415">
        <v>12417650</v>
      </c>
      <c r="E45" s="410">
        <v>3.615865603560483E-4</v>
      </c>
      <c r="F45" s="411">
        <v>0</v>
      </c>
      <c r="G45" s="410">
        <v>0</v>
      </c>
      <c r="H45" s="415">
        <v>1</v>
      </c>
      <c r="I45" s="410">
        <v>3.1746031746031746E-3</v>
      </c>
      <c r="BV45" s="408"/>
      <c r="BW45" s="408" t="s">
        <v>240</v>
      </c>
      <c r="BX45" s="408" t="s">
        <v>235</v>
      </c>
      <c r="BY45" s="415">
        <v>302460000</v>
      </c>
      <c r="BZ45" s="410">
        <v>8.8072599119229777E-3</v>
      </c>
      <c r="CA45" s="411">
        <v>0</v>
      </c>
      <c r="CB45" s="410">
        <v>0</v>
      </c>
      <c r="CC45" s="415">
        <v>1</v>
      </c>
      <c r="CD45" s="410">
        <v>3.1746031746031746E-3</v>
      </c>
    </row>
    <row r="46" spans="1:82">
      <c r="A46" s="408" t="s">
        <v>99</v>
      </c>
      <c r="B46" s="408" t="s">
        <v>239</v>
      </c>
      <c r="C46" s="408" t="s">
        <v>195</v>
      </c>
      <c r="D46" s="415">
        <v>4130597735</v>
      </c>
      <c r="E46" s="410">
        <v>0.12027788085613091</v>
      </c>
      <c r="F46" s="411">
        <v>3057411788</v>
      </c>
      <c r="G46" s="410">
        <v>0.17436713060053785</v>
      </c>
      <c r="H46" s="415">
        <v>2</v>
      </c>
      <c r="I46" s="410">
        <v>6.3492063492063492E-3</v>
      </c>
      <c r="BV46" s="408"/>
      <c r="BW46" s="408" t="s">
        <v>241</v>
      </c>
      <c r="BX46" s="408" t="s">
        <v>242</v>
      </c>
      <c r="BY46" s="415">
        <v>11500000</v>
      </c>
      <c r="BZ46" s="410">
        <v>3.3486573096314965E-4</v>
      </c>
      <c r="CA46" s="411">
        <v>0</v>
      </c>
      <c r="CB46" s="410">
        <v>0</v>
      </c>
      <c r="CC46" s="415">
        <v>1</v>
      </c>
      <c r="CD46" s="410">
        <v>3.1746031746031746E-3</v>
      </c>
    </row>
    <row r="47" spans="1:82">
      <c r="A47" s="408"/>
      <c r="B47" s="408" t="s">
        <v>240</v>
      </c>
      <c r="C47" s="408" t="s">
        <v>229</v>
      </c>
      <c r="D47" s="415">
        <v>358968000</v>
      </c>
      <c r="E47" s="410">
        <v>1.0452702757598253E-2</v>
      </c>
      <c r="F47" s="411">
        <v>251277600</v>
      </c>
      <c r="G47" s="410">
        <v>1.4330602854400229E-2</v>
      </c>
      <c r="H47" s="415">
        <v>1</v>
      </c>
      <c r="I47" s="410">
        <v>3.1746031746031746E-3</v>
      </c>
      <c r="BV47" s="408"/>
      <c r="BW47" s="408" t="s">
        <v>244</v>
      </c>
      <c r="BX47" s="408" t="s">
        <v>249</v>
      </c>
      <c r="BY47" s="415">
        <v>406449528</v>
      </c>
      <c r="BZ47" s="410">
        <v>1.1835305938551928E-2</v>
      </c>
      <c r="CA47" s="411">
        <v>119437360</v>
      </c>
      <c r="CB47" s="410">
        <v>6.8116273481521146E-3</v>
      </c>
      <c r="CC47" s="415">
        <v>4</v>
      </c>
      <c r="CD47" s="410">
        <v>1.2698412698412698E-2</v>
      </c>
    </row>
    <row r="48" spans="1:82">
      <c r="A48" s="408"/>
      <c r="B48" s="408"/>
      <c r="C48" s="408" t="s">
        <v>230</v>
      </c>
      <c r="D48" s="415">
        <v>1010227000</v>
      </c>
      <c r="E48" s="410">
        <v>2.9416556764670417E-2</v>
      </c>
      <c r="F48" s="411">
        <v>404090800</v>
      </c>
      <c r="G48" s="410">
        <v>2.304568641182848E-2</v>
      </c>
      <c r="H48" s="415">
        <v>0</v>
      </c>
      <c r="I48" s="410">
        <v>0</v>
      </c>
      <c r="BV48" s="408"/>
      <c r="BW48" s="408"/>
      <c r="BX48" s="408" t="s">
        <v>251</v>
      </c>
      <c r="BY48" s="415">
        <v>105194893</v>
      </c>
      <c r="BZ48" s="410">
        <v>3.0631447598291582E-3</v>
      </c>
      <c r="CA48" s="411">
        <v>105194892</v>
      </c>
      <c r="CB48" s="410">
        <v>5.9993657196802412E-3</v>
      </c>
      <c r="CC48" s="415">
        <v>2</v>
      </c>
      <c r="CD48" s="410">
        <v>6.3492063492063492E-3</v>
      </c>
    </row>
    <row r="49" spans="1:82">
      <c r="A49" s="408"/>
      <c r="B49" s="408"/>
      <c r="C49" s="408" t="s">
        <v>233</v>
      </c>
      <c r="D49" s="415">
        <v>60271000</v>
      </c>
      <c r="E49" s="410">
        <v>1.7550167365982603E-3</v>
      </c>
      <c r="F49" s="411">
        <v>36162600</v>
      </c>
      <c r="G49" s="410">
        <v>2.0623878084737109E-3</v>
      </c>
      <c r="H49" s="415">
        <v>1</v>
      </c>
      <c r="I49" s="410">
        <v>3.1746031746031746E-3</v>
      </c>
      <c r="BV49" s="408" t="s">
        <v>1959</v>
      </c>
      <c r="BW49" s="408"/>
      <c r="BX49" s="408"/>
      <c r="BY49" s="411">
        <v>34342122638</v>
      </c>
      <c r="BZ49" s="410">
        <v>1</v>
      </c>
      <c r="CA49" s="411">
        <v>17534335614</v>
      </c>
      <c r="CB49" s="410">
        <v>1</v>
      </c>
      <c r="CC49" s="415">
        <v>315</v>
      </c>
      <c r="CD49" s="410">
        <v>1</v>
      </c>
    </row>
    <row r="50" spans="1:82">
      <c r="A50" s="408"/>
      <c r="B50" s="408"/>
      <c r="C50" s="408" t="s">
        <v>238</v>
      </c>
      <c r="D50" s="415">
        <v>728966000</v>
      </c>
      <c r="E50" s="410">
        <v>2.1226585429328988E-2</v>
      </c>
      <c r="F50" s="411">
        <v>437379600</v>
      </c>
      <c r="G50" s="410">
        <v>2.4944178646311613E-2</v>
      </c>
      <c r="H50" s="415">
        <v>0</v>
      </c>
      <c r="I50" s="410">
        <v>0</v>
      </c>
    </row>
    <row r="51" spans="1:82">
      <c r="A51" s="408" t="s">
        <v>1959</v>
      </c>
      <c r="B51" s="408"/>
      <c r="C51" s="408"/>
      <c r="D51" s="411">
        <v>34342122638</v>
      </c>
      <c r="E51" s="410">
        <v>1</v>
      </c>
      <c r="F51" s="411">
        <v>17534335614</v>
      </c>
      <c r="G51" s="410">
        <v>1</v>
      </c>
      <c r="H51" s="415">
        <v>315</v>
      </c>
      <c r="I51" s="410">
        <v>1</v>
      </c>
    </row>
    <row r="52" spans="1:82">
      <c r="A52"/>
      <c r="B52"/>
      <c r="C52"/>
      <c r="D52"/>
      <c r="E52"/>
      <c r="F52"/>
      <c r="G52"/>
      <c r="H52"/>
      <c r="I52"/>
    </row>
    <row r="53" spans="1:82">
      <c r="A53"/>
      <c r="B53"/>
      <c r="C53"/>
      <c r="D53"/>
      <c r="E53"/>
      <c r="F53"/>
      <c r="G53"/>
      <c r="H53"/>
      <c r="I53"/>
    </row>
    <row r="54" spans="1:82">
      <c r="A54"/>
      <c r="B54"/>
      <c r="C54"/>
      <c r="D54"/>
      <c r="E54"/>
      <c r="F54"/>
      <c r="G54"/>
      <c r="H54"/>
      <c r="I54"/>
    </row>
    <row r="55" spans="1:82">
      <c r="A55"/>
      <c r="B55"/>
      <c r="C55"/>
      <c r="D55"/>
      <c r="E55"/>
      <c r="F55"/>
      <c r="G55"/>
      <c r="H55"/>
      <c r="I55"/>
    </row>
    <row r="56" spans="1:82">
      <c r="A56"/>
      <c r="B56"/>
      <c r="C56"/>
      <c r="D56"/>
      <c r="E56"/>
      <c r="F56"/>
      <c r="G56"/>
      <c r="H56"/>
      <c r="I56"/>
    </row>
    <row r="57" spans="1:82">
      <c r="A57"/>
      <c r="B57"/>
      <c r="C57"/>
      <c r="D57"/>
      <c r="E57"/>
      <c r="F57"/>
      <c r="G57"/>
      <c r="H57"/>
      <c r="I57"/>
    </row>
    <row r="58" spans="1:82">
      <c r="A58"/>
      <c r="B58"/>
      <c r="C58"/>
      <c r="D58"/>
      <c r="E58"/>
      <c r="F58"/>
      <c r="G58"/>
      <c r="H58"/>
      <c r="I58"/>
    </row>
    <row r="59" spans="1:82">
      <c r="A59"/>
      <c r="B59"/>
      <c r="C59"/>
      <c r="D59"/>
      <c r="E59"/>
      <c r="F59"/>
      <c r="G59"/>
      <c r="H59"/>
      <c r="I59"/>
    </row>
    <row r="60" spans="1:82">
      <c r="A60"/>
      <c r="B60"/>
      <c r="C60"/>
      <c r="D60"/>
      <c r="E60"/>
      <c r="F60"/>
      <c r="G60"/>
      <c r="H60"/>
      <c r="I60"/>
    </row>
    <row r="61" spans="1:82">
      <c r="A61"/>
      <c r="B61"/>
      <c r="C61"/>
      <c r="D61"/>
      <c r="E61"/>
      <c r="F61"/>
      <c r="G61"/>
      <c r="H61"/>
      <c r="I61"/>
    </row>
    <row r="62" spans="1:82">
      <c r="A62"/>
      <c r="B62"/>
      <c r="C62"/>
      <c r="D62"/>
      <c r="E62"/>
      <c r="F62"/>
      <c r="G62"/>
      <c r="H62"/>
      <c r="I62"/>
    </row>
    <row r="63" spans="1:82">
      <c r="A63"/>
      <c r="B63"/>
      <c r="C63"/>
      <c r="D63"/>
      <c r="E63"/>
      <c r="F63"/>
      <c r="G63"/>
      <c r="H63"/>
      <c r="I63"/>
    </row>
    <row r="64" spans="1:82">
      <c r="A64"/>
      <c r="B64"/>
      <c r="C64"/>
      <c r="D64"/>
      <c r="E64"/>
      <c r="F64"/>
      <c r="G64"/>
      <c r="H64"/>
      <c r="I64"/>
    </row>
    <row r="65" spans="1:9">
      <c r="A65"/>
      <c r="B65"/>
      <c r="C65"/>
      <c r="D65"/>
      <c r="E65"/>
      <c r="F65"/>
      <c r="G65"/>
      <c r="H65"/>
      <c r="I65"/>
    </row>
    <row r="66" spans="1:9">
      <c r="A66"/>
      <c r="B66"/>
      <c r="C66"/>
      <c r="D66"/>
      <c r="E66"/>
      <c r="F66"/>
      <c r="G66"/>
      <c r="H66"/>
      <c r="I66"/>
    </row>
    <row r="67" spans="1:9">
      <c r="A67"/>
      <c r="B67"/>
      <c r="C67"/>
      <c r="D67"/>
      <c r="E67"/>
      <c r="F67"/>
      <c r="G67"/>
      <c r="H67"/>
      <c r="I67"/>
    </row>
    <row r="68" spans="1:9">
      <c r="A68"/>
      <c r="B68"/>
      <c r="C68"/>
      <c r="D68"/>
      <c r="E68"/>
      <c r="F68"/>
      <c r="G68"/>
      <c r="H68"/>
      <c r="I68"/>
    </row>
    <row r="69" spans="1:9">
      <c r="A69"/>
      <c r="B69"/>
      <c r="C69"/>
      <c r="D69"/>
      <c r="E69"/>
      <c r="F69"/>
      <c r="G69"/>
      <c r="H69"/>
      <c r="I69"/>
    </row>
    <row r="70" spans="1:9">
      <c r="A70"/>
      <c r="B70"/>
      <c r="C70"/>
      <c r="D70"/>
      <c r="E70"/>
      <c r="F70"/>
      <c r="G70"/>
      <c r="H70"/>
      <c r="I70"/>
    </row>
    <row r="71" spans="1:9">
      <c r="A71"/>
      <c r="B71"/>
      <c r="C71"/>
      <c r="D71"/>
      <c r="E71"/>
      <c r="F71"/>
      <c r="G71"/>
      <c r="H71"/>
      <c r="I71"/>
    </row>
    <row r="72" spans="1:9">
      <c r="A72"/>
      <c r="B72"/>
      <c r="C72"/>
      <c r="D72"/>
      <c r="E72"/>
      <c r="F72"/>
      <c r="G72"/>
      <c r="H72"/>
      <c r="I72"/>
    </row>
    <row r="73" spans="1:9">
      <c r="A73"/>
      <c r="B73"/>
      <c r="C73"/>
      <c r="D73"/>
      <c r="E73"/>
      <c r="F73"/>
      <c r="G73"/>
      <c r="H73"/>
      <c r="I73"/>
    </row>
    <row r="74" spans="1:9">
      <c r="A74"/>
      <c r="B74"/>
      <c r="C74"/>
      <c r="D74"/>
      <c r="E74"/>
      <c r="F74"/>
      <c r="G74"/>
      <c r="H74"/>
      <c r="I74"/>
    </row>
    <row r="96" spans="1:8">
      <c r="A96"/>
      <c r="B96"/>
      <c r="C96"/>
      <c r="D96"/>
      <c r="E96"/>
      <c r="F96"/>
      <c r="G96"/>
      <c r="H96"/>
    </row>
    <row r="97" spans="1:78">
      <c r="A97"/>
      <c r="B97"/>
      <c r="C97"/>
      <c r="D97"/>
      <c r="E97"/>
      <c r="F97"/>
      <c r="G97"/>
      <c r="H97"/>
    </row>
    <row r="98" spans="1:78">
      <c r="A98"/>
      <c r="B98"/>
      <c r="C98"/>
      <c r="D98"/>
      <c r="E98"/>
      <c r="F98"/>
      <c r="G98"/>
      <c r="H98"/>
    </row>
    <row r="99" spans="1:78">
      <c r="A99"/>
      <c r="B99"/>
      <c r="C99"/>
      <c r="D99"/>
      <c r="E99"/>
      <c r="F99"/>
      <c r="G99"/>
      <c r="H99"/>
    </row>
    <row r="100" spans="1:78">
      <c r="A100"/>
      <c r="B100"/>
      <c r="C100"/>
      <c r="D100"/>
      <c r="E100"/>
      <c r="F100"/>
      <c r="G100"/>
      <c r="H100"/>
    </row>
    <row r="101" spans="1:78">
      <c r="A101"/>
      <c r="B101"/>
      <c r="C101"/>
      <c r="D101"/>
      <c r="E101"/>
      <c r="F101"/>
      <c r="G101"/>
      <c r="H101"/>
    </row>
    <row r="111" spans="1:78">
      <c r="B111" s="433" t="s">
        <v>1960</v>
      </c>
      <c r="C111" s="433"/>
      <c r="D111" s="433"/>
      <c r="E111" s="433"/>
    </row>
    <row r="112" spans="1:78">
      <c r="BV112" s="434" t="s">
        <v>1961</v>
      </c>
      <c r="BW112" s="434"/>
      <c r="BX112" s="434"/>
      <c r="BY112" s="434"/>
      <c r="BZ112" s="434"/>
    </row>
    <row r="113" spans="1:81">
      <c r="A113" s="414" t="s">
        <v>4</v>
      </c>
      <c r="B113" s="408" t="s">
        <v>1962</v>
      </c>
    </row>
    <row r="114" spans="1:81">
      <c r="A114" s="414" t="s">
        <v>168</v>
      </c>
      <c r="B114" s="408" t="s">
        <v>85</v>
      </c>
      <c r="BV114" s="414" t="s">
        <v>4</v>
      </c>
      <c r="BW114" s="408" t="s">
        <v>1962</v>
      </c>
    </row>
    <row r="115" spans="1:81">
      <c r="BV115" s="414" t="s">
        <v>168</v>
      </c>
      <c r="BW115" s="408" t="s">
        <v>85</v>
      </c>
    </row>
    <row r="116" spans="1:81">
      <c r="A116" s="408"/>
      <c r="B116" s="408"/>
      <c r="C116" s="408"/>
      <c r="D116" s="414" t="s">
        <v>1952</v>
      </c>
      <c r="E116" s="408"/>
      <c r="F116" s="408"/>
      <c r="G116" s="408"/>
      <c r="H116" s="408"/>
      <c r="I116" s="408"/>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row>
    <row r="117" spans="1:81">
      <c r="A117" s="414" t="s">
        <v>5</v>
      </c>
      <c r="B117" s="414" t="s">
        <v>470</v>
      </c>
      <c r="C117" s="414" t="s">
        <v>11</v>
      </c>
      <c r="D117" s="408" t="s">
        <v>1953</v>
      </c>
      <c r="E117" s="408" t="s">
        <v>1954</v>
      </c>
      <c r="F117" s="408" t="s">
        <v>1955</v>
      </c>
      <c r="G117" s="408" t="s">
        <v>1956</v>
      </c>
      <c r="H117" s="408" t="s">
        <v>1963</v>
      </c>
      <c r="I117" s="408" t="s">
        <v>1964</v>
      </c>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V117" s="408"/>
      <c r="BW117" s="408"/>
      <c r="BX117" s="414" t="s">
        <v>1952</v>
      </c>
      <c r="BY117" s="408"/>
      <c r="BZ117" s="408"/>
      <c r="CA117" s="408"/>
      <c r="CB117" s="408"/>
      <c r="CC117" s="408"/>
    </row>
    <row r="118" spans="1:81">
      <c r="A118" s="408" t="s">
        <v>55</v>
      </c>
      <c r="B118" s="408" t="s">
        <v>241</v>
      </c>
      <c r="C118" s="408" t="s">
        <v>242</v>
      </c>
      <c r="D118" s="415">
        <v>4167224</v>
      </c>
      <c r="E118" s="410">
        <v>1.1440371697863804E-3</v>
      </c>
      <c r="F118" s="411">
        <v>0</v>
      </c>
      <c r="G118" s="410">
        <v>0</v>
      </c>
      <c r="H118" s="415">
        <v>1</v>
      </c>
      <c r="I118" s="410">
        <v>0.125</v>
      </c>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2"/>
      <c r="AN118" s="432"/>
      <c r="AO118" s="432"/>
      <c r="AP118" s="432"/>
      <c r="AQ118" s="432"/>
      <c r="AR118" s="432"/>
      <c r="AS118" s="432"/>
      <c r="AT118" s="432"/>
      <c r="AU118" s="432"/>
      <c r="AV118" s="432"/>
      <c r="AW118" s="432"/>
      <c r="AX118" s="432"/>
      <c r="AY118" s="432"/>
      <c r="AZ118" s="432"/>
      <c r="BA118" s="432"/>
      <c r="BB118" s="432"/>
      <c r="BC118" s="432"/>
      <c r="BD118" s="432"/>
      <c r="BE118" s="432"/>
      <c r="BF118" s="432"/>
      <c r="BG118" s="432"/>
      <c r="BH118" s="432"/>
      <c r="BI118" s="432"/>
      <c r="BJ118" s="432"/>
      <c r="BK118" s="432"/>
      <c r="BL118" s="432"/>
      <c r="BM118" s="432"/>
      <c r="BN118" s="432"/>
      <c r="BO118" s="432"/>
      <c r="BV118" s="414" t="s">
        <v>6</v>
      </c>
      <c r="BW118" s="414" t="s">
        <v>11</v>
      </c>
      <c r="BX118" s="408" t="s">
        <v>1953</v>
      </c>
      <c r="BY118" s="408" t="s">
        <v>1954</v>
      </c>
      <c r="BZ118" s="408" t="s">
        <v>1955</v>
      </c>
      <c r="CA118" s="408" t="s">
        <v>1956</v>
      </c>
      <c r="CB118" s="408" t="s">
        <v>1963</v>
      </c>
      <c r="CC118" s="408" t="s">
        <v>1964</v>
      </c>
    </row>
    <row r="119" spans="1:81">
      <c r="A119" s="408" t="s">
        <v>100</v>
      </c>
      <c r="B119" s="408" t="s">
        <v>244</v>
      </c>
      <c r="C119" s="408" t="s">
        <v>249</v>
      </c>
      <c r="D119" s="415">
        <v>549045475</v>
      </c>
      <c r="E119" s="410">
        <v>0.15073066177940492</v>
      </c>
      <c r="F119" s="411">
        <v>0</v>
      </c>
      <c r="G119" s="410">
        <v>0</v>
      </c>
      <c r="H119" s="415">
        <v>1</v>
      </c>
      <c r="I119" s="410">
        <v>0.125</v>
      </c>
      <c r="J119" s="432"/>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c r="BH119" s="432"/>
      <c r="BI119" s="432"/>
      <c r="BJ119" s="432"/>
      <c r="BK119" s="432"/>
      <c r="BL119" s="432"/>
      <c r="BM119" s="432"/>
      <c r="BN119" s="432"/>
      <c r="BO119" s="432"/>
      <c r="BV119" s="408" t="s">
        <v>83</v>
      </c>
      <c r="BW119" s="408" t="s">
        <v>242</v>
      </c>
      <c r="BX119" s="415">
        <v>290234272</v>
      </c>
      <c r="BY119" s="410">
        <v>7.9678653010707007E-2</v>
      </c>
      <c r="BZ119" s="411">
        <v>13782288</v>
      </c>
      <c r="CA119" s="410">
        <v>8.3522227065464791E-2</v>
      </c>
      <c r="CB119" s="415">
        <v>3</v>
      </c>
      <c r="CC119" s="410">
        <v>0.375</v>
      </c>
    </row>
    <row r="120" spans="1:81">
      <c r="A120" s="408" t="s">
        <v>49</v>
      </c>
      <c r="B120" s="408" t="s">
        <v>241</v>
      </c>
      <c r="C120" s="408" t="s">
        <v>242</v>
      </c>
      <c r="D120" s="415">
        <v>290234272</v>
      </c>
      <c r="E120" s="410">
        <v>7.9678653010707007E-2</v>
      </c>
      <c r="F120" s="411">
        <v>13782288</v>
      </c>
      <c r="G120" s="410">
        <v>8.3522227065464791E-2</v>
      </c>
      <c r="H120" s="415">
        <v>3</v>
      </c>
      <c r="I120" s="410">
        <v>0.375</v>
      </c>
      <c r="J120" s="432"/>
      <c r="K120" s="432"/>
      <c r="L120" s="432"/>
      <c r="M120" s="432"/>
      <c r="N120" s="432"/>
      <c r="O120" s="432"/>
      <c r="P120" s="43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32"/>
      <c r="AL120" s="432"/>
      <c r="AM120" s="432"/>
      <c r="AN120" s="432"/>
      <c r="AO120" s="432"/>
      <c r="AP120" s="432"/>
      <c r="AQ120" s="432"/>
      <c r="AR120" s="432"/>
      <c r="AS120" s="432"/>
      <c r="AT120" s="432"/>
      <c r="AU120" s="432"/>
      <c r="AV120" s="432"/>
      <c r="AW120" s="432"/>
      <c r="AX120" s="432"/>
      <c r="AY120" s="432"/>
      <c r="AZ120" s="432"/>
      <c r="BA120" s="432"/>
      <c r="BB120" s="432"/>
      <c r="BC120" s="432"/>
      <c r="BD120" s="432"/>
      <c r="BE120" s="432"/>
      <c r="BF120" s="432"/>
      <c r="BG120" s="432"/>
      <c r="BH120" s="432"/>
      <c r="BI120" s="432"/>
      <c r="BJ120" s="432"/>
      <c r="BK120" s="432"/>
      <c r="BL120" s="432"/>
      <c r="BM120" s="432"/>
      <c r="BN120" s="432"/>
      <c r="BO120" s="432"/>
      <c r="BV120" s="408" t="s">
        <v>29</v>
      </c>
      <c r="BW120" s="408" t="s">
        <v>249</v>
      </c>
      <c r="BX120" s="415">
        <v>549045475</v>
      </c>
      <c r="BY120" s="410">
        <v>0.15073066177940492</v>
      </c>
      <c r="BZ120" s="411">
        <v>0</v>
      </c>
      <c r="CA120" s="410">
        <v>0</v>
      </c>
      <c r="CB120" s="415">
        <v>1</v>
      </c>
      <c r="CC120" s="410">
        <v>0.125</v>
      </c>
    </row>
    <row r="121" spans="1:81">
      <c r="A121" s="408" t="s">
        <v>82</v>
      </c>
      <c r="B121" s="408" t="s">
        <v>241</v>
      </c>
      <c r="C121" s="408" t="s">
        <v>242</v>
      </c>
      <c r="D121" s="415">
        <v>2759113000</v>
      </c>
      <c r="E121" s="410">
        <v>0.75746536006723164</v>
      </c>
      <c r="F121" s="411">
        <v>151231128</v>
      </c>
      <c r="G121" s="410">
        <v>0.91647777293453525</v>
      </c>
      <c r="H121" s="415">
        <v>2</v>
      </c>
      <c r="I121" s="410">
        <v>0.25</v>
      </c>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2"/>
      <c r="AY121" s="432"/>
      <c r="AZ121" s="432"/>
      <c r="BA121" s="432"/>
      <c r="BB121" s="432"/>
      <c r="BC121" s="432"/>
      <c r="BD121" s="432"/>
      <c r="BE121" s="432"/>
      <c r="BF121" s="432"/>
      <c r="BG121" s="432"/>
      <c r="BH121" s="432"/>
      <c r="BI121" s="432"/>
      <c r="BJ121" s="432"/>
      <c r="BK121" s="432"/>
      <c r="BL121" s="432"/>
      <c r="BM121" s="432"/>
      <c r="BN121" s="432"/>
      <c r="BO121" s="432"/>
      <c r="BV121" s="408"/>
      <c r="BW121" s="408" t="s">
        <v>242</v>
      </c>
      <c r="BX121" s="415">
        <v>4167224</v>
      </c>
      <c r="BY121" s="410">
        <v>1.1440371697863804E-3</v>
      </c>
      <c r="BZ121" s="411">
        <v>0</v>
      </c>
      <c r="CA121" s="410">
        <v>0</v>
      </c>
      <c r="CB121" s="415">
        <v>1</v>
      </c>
      <c r="CC121" s="410">
        <v>0.125</v>
      </c>
    </row>
    <row r="122" spans="1:81">
      <c r="A122" s="408" t="s">
        <v>56</v>
      </c>
      <c r="B122" s="408" t="s">
        <v>241</v>
      </c>
      <c r="C122" s="408" t="s">
        <v>242</v>
      </c>
      <c r="D122" s="415">
        <v>40000000</v>
      </c>
      <c r="E122" s="410">
        <v>1.0981287972870001E-2</v>
      </c>
      <c r="F122" s="411">
        <v>0</v>
      </c>
      <c r="G122" s="410">
        <v>0</v>
      </c>
      <c r="H122" s="415">
        <v>1</v>
      </c>
      <c r="I122" s="410">
        <v>0.125</v>
      </c>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c r="BB122" s="432"/>
      <c r="BC122" s="432"/>
      <c r="BD122" s="432"/>
      <c r="BE122" s="432"/>
      <c r="BF122" s="432"/>
      <c r="BG122" s="432"/>
      <c r="BH122" s="432"/>
      <c r="BI122" s="432"/>
      <c r="BJ122" s="432"/>
      <c r="BK122" s="432"/>
      <c r="BL122" s="432"/>
      <c r="BM122" s="432"/>
      <c r="BN122" s="432"/>
      <c r="BO122" s="432"/>
      <c r="BV122" s="408" t="s">
        <v>91</v>
      </c>
      <c r="BW122" s="408" t="s">
        <v>242</v>
      </c>
      <c r="BX122" s="415">
        <v>2759113000</v>
      </c>
      <c r="BY122" s="410">
        <v>0.75746536006723164</v>
      </c>
      <c r="BZ122" s="411">
        <v>151231128</v>
      </c>
      <c r="CA122" s="410">
        <v>0.91647777293453525</v>
      </c>
      <c r="CB122" s="415">
        <v>2</v>
      </c>
      <c r="CC122" s="410">
        <v>0.25</v>
      </c>
    </row>
    <row r="123" spans="1:81">
      <c r="A123" s="408" t="s">
        <v>1959</v>
      </c>
      <c r="B123" s="408"/>
      <c r="C123" s="408"/>
      <c r="D123" s="411">
        <v>3642559971</v>
      </c>
      <c r="E123" s="410">
        <v>1</v>
      </c>
      <c r="F123" s="411">
        <v>165013416</v>
      </c>
      <c r="G123" s="410">
        <v>1</v>
      </c>
      <c r="H123" s="415">
        <v>8</v>
      </c>
      <c r="I123" s="410">
        <v>1</v>
      </c>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2"/>
      <c r="AM123" s="432"/>
      <c r="AN123" s="432"/>
      <c r="AO123" s="432"/>
      <c r="AP123" s="432"/>
      <c r="AQ123" s="432"/>
      <c r="AR123" s="432"/>
      <c r="AS123" s="432"/>
      <c r="AT123" s="432"/>
      <c r="AU123" s="432"/>
      <c r="AV123" s="432"/>
      <c r="AW123" s="432"/>
      <c r="AX123" s="432"/>
      <c r="AY123" s="432"/>
      <c r="AZ123" s="432"/>
      <c r="BA123" s="432"/>
      <c r="BB123" s="432"/>
      <c r="BC123" s="432"/>
      <c r="BD123" s="432"/>
      <c r="BE123" s="432"/>
      <c r="BF123" s="432"/>
      <c r="BG123" s="432"/>
      <c r="BH123" s="432"/>
      <c r="BI123" s="432"/>
      <c r="BJ123" s="432"/>
      <c r="BK123" s="432"/>
      <c r="BL123" s="432"/>
      <c r="BM123" s="432"/>
      <c r="BN123" s="432"/>
      <c r="BO123" s="432"/>
      <c r="BV123" s="408" t="s">
        <v>89</v>
      </c>
      <c r="BW123" s="408" t="s">
        <v>242</v>
      </c>
      <c r="BX123" s="415">
        <v>40000000</v>
      </c>
      <c r="BY123" s="410">
        <v>1.0981287972870001E-2</v>
      </c>
      <c r="BZ123" s="411">
        <v>0</v>
      </c>
      <c r="CA123" s="410">
        <v>0</v>
      </c>
      <c r="CB123" s="415">
        <v>1</v>
      </c>
      <c r="CC123" s="410">
        <v>0.125</v>
      </c>
    </row>
    <row r="124" spans="1:81">
      <c r="A124"/>
      <c r="B124"/>
      <c r="C124"/>
      <c r="D124"/>
      <c r="E124"/>
      <c r="F124"/>
      <c r="G124"/>
      <c r="H124"/>
      <c r="I124"/>
      <c r="BV124" s="408" t="s">
        <v>1959</v>
      </c>
      <c r="BW124" s="408"/>
      <c r="BX124" s="411">
        <v>3642559971</v>
      </c>
      <c r="BY124" s="410">
        <v>1</v>
      </c>
      <c r="BZ124" s="411">
        <v>165013416</v>
      </c>
      <c r="CA124" s="410">
        <v>1</v>
      </c>
      <c r="CB124" s="415">
        <v>8</v>
      </c>
      <c r="CC124" s="410">
        <v>1</v>
      </c>
    </row>
    <row r="125" spans="1:81">
      <c r="A125"/>
      <c r="B125"/>
      <c r="C125"/>
      <c r="D125"/>
      <c r="E125"/>
      <c r="F125"/>
      <c r="G125"/>
      <c r="H125"/>
      <c r="I125"/>
    </row>
    <row r="126" spans="1:81">
      <c r="A126"/>
      <c r="B126"/>
      <c r="C126"/>
      <c r="D126"/>
      <c r="E126"/>
      <c r="F126"/>
      <c r="G126"/>
      <c r="H126"/>
      <c r="I126"/>
    </row>
    <row r="127" spans="1:81">
      <c r="A127"/>
      <c r="B127"/>
      <c r="C127"/>
      <c r="D127"/>
      <c r="E127"/>
      <c r="F127"/>
      <c r="G127"/>
      <c r="H127"/>
      <c r="I127"/>
    </row>
    <row r="128" spans="1:81">
      <c r="A128"/>
      <c r="B128"/>
      <c r="C128"/>
      <c r="D128"/>
      <c r="E128"/>
      <c r="F128"/>
      <c r="G128"/>
      <c r="H128"/>
      <c r="I128"/>
    </row>
  </sheetData>
  <mergeCells count="4">
    <mergeCell ref="B1:E1"/>
    <mergeCell ref="BV1:BZ1"/>
    <mergeCell ref="B111:E111"/>
    <mergeCell ref="BV112:BZ112"/>
  </mergeCells>
  <pageMargins left="0.7" right="0.7" top="0.75" bottom="0.75" header="0.3" footer="0.3"/>
  <pageSetup paperSize="9" orientation="portrait" verticalDpi="0"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filterMode="1"/>
  <dimension ref="A1:AW494"/>
  <sheetViews>
    <sheetView showGridLines="0" topLeftCell="S11" zoomScale="85" zoomScaleNormal="85" workbookViewId="0">
      <selection activeCell="AA12" sqref="AA1:AA1048576"/>
    </sheetView>
  </sheetViews>
  <sheetFormatPr baseColWidth="10" defaultColWidth="11.42578125" defaultRowHeight="27.95" customHeight="1"/>
  <cols>
    <col min="1" max="1" width="11.42578125" style="38"/>
    <col min="2" max="2" width="11.42578125" style="35"/>
    <col min="3" max="3" width="10" style="35" customWidth="1"/>
    <col min="4" max="4" width="20.42578125" style="111" customWidth="1"/>
    <col min="5" max="5" width="19.85546875" style="111" customWidth="1"/>
    <col min="6" max="6" width="43.140625" style="97" customWidth="1"/>
    <col min="7" max="7" width="27.85546875" style="35" customWidth="1"/>
    <col min="8" max="8" width="37.42578125" style="35" customWidth="1"/>
    <col min="9" max="9" width="53" style="35" customWidth="1"/>
    <col min="10" max="10" width="14.42578125" style="35" customWidth="1"/>
    <col min="11" max="11" width="35.42578125" style="35" customWidth="1"/>
    <col min="12" max="12" width="12.42578125" style="35" customWidth="1"/>
    <col min="13" max="13" width="35.42578125" style="35" customWidth="1"/>
    <col min="14" max="14" width="38.140625" style="35" customWidth="1"/>
    <col min="15" max="15" width="21.42578125" style="35" customWidth="1"/>
    <col min="16" max="16" width="9.42578125" style="112" customWidth="1"/>
    <col min="17" max="17" width="25.140625" style="86" customWidth="1"/>
    <col min="18" max="18" width="36.42578125" style="35" customWidth="1"/>
    <col min="19" max="19" width="15.140625" style="35" customWidth="1"/>
    <col min="20" max="20" width="24.42578125" style="35" hidden="1" customWidth="1"/>
    <col min="21" max="21" width="30.140625" style="35" hidden="1" customWidth="1"/>
    <col min="22" max="22" width="25.42578125" style="35" hidden="1" customWidth="1"/>
    <col min="23" max="23" width="25.140625" style="35" bestFit="1" customWidth="1"/>
    <col min="24" max="24" width="24.42578125" style="35" customWidth="1"/>
    <col min="25" max="25" width="16.42578125" style="35" customWidth="1"/>
    <col min="26" max="26" width="18.42578125" style="35" customWidth="1"/>
    <col min="27" max="27" width="16" style="262" customWidth="1"/>
    <col min="28" max="28" width="20.42578125" style="349" customWidth="1"/>
    <col min="29" max="29" width="15.42578125" style="35" customWidth="1"/>
    <col min="30" max="30" width="13.42578125" style="35" customWidth="1"/>
    <col min="31" max="31" width="15.42578125" style="112" customWidth="1"/>
    <col min="32" max="32" width="14.42578125" style="86" customWidth="1"/>
    <col min="33" max="33" width="16.42578125" style="35" customWidth="1"/>
    <col min="34" max="34" width="13.42578125" style="87" customWidth="1"/>
    <col min="35" max="35" width="19" style="35" customWidth="1"/>
    <col min="36" max="36" width="23" style="35" customWidth="1"/>
    <col min="37" max="37" width="15.42578125" style="112" customWidth="1"/>
    <col min="38" max="38" width="13.85546875" style="35" customWidth="1"/>
    <col min="39" max="39" width="16.42578125" style="35" customWidth="1"/>
    <col min="40" max="40" width="16" style="45" customWidth="1"/>
    <col min="41" max="41" width="11.42578125" style="50"/>
    <col min="42" max="42" width="11.42578125" style="37"/>
    <col min="43" max="43" width="14.42578125" style="37" customWidth="1"/>
    <col min="44" max="44" width="13.140625" style="37" customWidth="1"/>
    <col min="45" max="46" width="11.42578125" style="37"/>
    <col min="47" max="48" width="12.42578125" style="37" bestFit="1" customWidth="1"/>
    <col min="49" max="49" width="11.42578125" style="37"/>
    <col min="50" max="16384" width="11.42578125" style="38"/>
  </cols>
  <sheetData>
    <row r="1" spans="1:49" s="35" customFormat="1" ht="15">
      <c r="B1" s="38"/>
      <c r="C1" s="38"/>
      <c r="D1" s="38"/>
      <c r="E1" s="38"/>
      <c r="F1" s="39"/>
      <c r="G1" s="39"/>
      <c r="H1" s="38"/>
      <c r="I1" s="38"/>
      <c r="J1" s="38"/>
      <c r="K1" s="38"/>
      <c r="L1" s="38"/>
      <c r="M1" s="38"/>
      <c r="N1" s="38"/>
      <c r="O1" s="38"/>
      <c r="P1" s="38"/>
      <c r="Q1" s="38"/>
      <c r="R1" s="38"/>
      <c r="S1" s="38"/>
      <c r="T1" s="38"/>
      <c r="U1" s="38"/>
      <c r="V1" s="38"/>
      <c r="W1" s="38"/>
      <c r="X1" s="38"/>
      <c r="Y1" s="38"/>
      <c r="Z1" s="38"/>
      <c r="AA1" s="253"/>
      <c r="AB1" s="342"/>
      <c r="AC1" s="38"/>
      <c r="AD1" s="38"/>
      <c r="AE1" s="38"/>
      <c r="AF1" s="38"/>
      <c r="AG1" s="38"/>
      <c r="AH1" s="38"/>
      <c r="AI1" s="38"/>
      <c r="AJ1" s="38"/>
      <c r="AK1" s="38"/>
      <c r="AL1" s="38"/>
      <c r="AM1" s="38"/>
      <c r="AN1" s="45"/>
      <c r="AO1" s="50"/>
      <c r="AP1" s="37"/>
      <c r="AQ1" s="37"/>
      <c r="AR1" s="37"/>
      <c r="AS1" s="37"/>
      <c r="AT1" s="37"/>
      <c r="AU1" s="36"/>
      <c r="AV1" s="36"/>
      <c r="AW1" s="36"/>
    </row>
    <row r="2" spans="1:49" s="35" customFormat="1" ht="18.75">
      <c r="B2" s="437" t="s">
        <v>369</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8"/>
      <c r="AC2" s="437"/>
      <c r="AD2" s="437"/>
      <c r="AE2" s="437"/>
      <c r="AF2" s="437"/>
      <c r="AG2" s="437"/>
      <c r="AH2" s="437"/>
      <c r="AI2" s="437"/>
      <c r="AJ2" s="437"/>
      <c r="AK2" s="437"/>
      <c r="AL2" s="437"/>
      <c r="AM2" s="437"/>
      <c r="AN2" s="171"/>
      <c r="AO2" s="50"/>
      <c r="AP2" s="37"/>
      <c r="AQ2" s="37"/>
      <c r="AR2" s="37"/>
      <c r="AS2" s="37"/>
      <c r="AT2" s="37"/>
      <c r="AU2" s="36"/>
      <c r="AV2" s="36"/>
      <c r="AW2" s="36"/>
    </row>
    <row r="3" spans="1:49" s="35" customFormat="1" ht="18.75">
      <c r="B3" s="437" t="s">
        <v>469</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8"/>
      <c r="AC3" s="437"/>
      <c r="AD3" s="437"/>
      <c r="AE3" s="437"/>
      <c r="AF3" s="437"/>
      <c r="AG3" s="437"/>
      <c r="AH3" s="437"/>
      <c r="AI3" s="437"/>
      <c r="AJ3" s="437"/>
      <c r="AK3" s="437"/>
      <c r="AL3" s="437"/>
      <c r="AM3" s="437"/>
      <c r="AN3" s="171"/>
      <c r="AO3" s="50"/>
      <c r="AP3" s="46"/>
      <c r="AQ3" s="37"/>
      <c r="AR3" s="37"/>
      <c r="AS3" s="37"/>
      <c r="AT3" s="37"/>
      <c r="AU3" s="36"/>
      <c r="AV3" s="36"/>
      <c r="AW3" s="36"/>
    </row>
    <row r="4" spans="1:49" s="35" customFormat="1" ht="19.5" thickBot="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254"/>
      <c r="AB4" s="343"/>
      <c r="AC4" s="171"/>
      <c r="AD4" s="171"/>
      <c r="AE4" s="171"/>
      <c r="AF4" s="171"/>
      <c r="AG4" s="171"/>
      <c r="AH4" s="171"/>
      <c r="AI4" s="171"/>
      <c r="AJ4" s="171"/>
      <c r="AK4" s="242"/>
      <c r="AL4" s="171"/>
      <c r="AM4" s="171"/>
      <c r="AN4" s="171"/>
      <c r="AO4" s="50"/>
      <c r="AP4" s="37"/>
      <c r="AQ4" s="37"/>
      <c r="AR4" s="37"/>
      <c r="AS4" s="37"/>
      <c r="AT4" s="37"/>
      <c r="AU4" s="36"/>
      <c r="AV4" s="36"/>
      <c r="AW4" s="36"/>
    </row>
    <row r="5" spans="1:49" s="35" customFormat="1" ht="24" customHeight="1" thickBot="1">
      <c r="B5" s="439" t="s">
        <v>192</v>
      </c>
      <c r="C5" s="440"/>
      <c r="D5" s="440"/>
      <c r="E5" s="441"/>
      <c r="F5" s="143"/>
      <c r="G5" s="60"/>
      <c r="H5" s="60"/>
      <c r="I5" s="145" t="s">
        <v>35</v>
      </c>
      <c r="J5" s="442"/>
      <c r="K5" s="443"/>
      <c r="L5" s="444"/>
      <c r="M5" s="51"/>
      <c r="N5" s="42"/>
      <c r="O5" s="60"/>
      <c r="P5" s="445"/>
      <c r="Q5" s="445"/>
      <c r="R5" s="41"/>
      <c r="S5" s="41"/>
      <c r="T5" s="41"/>
      <c r="U5" s="41"/>
      <c r="V5" s="41"/>
      <c r="W5" s="41"/>
      <c r="X5" s="445"/>
      <c r="Y5" s="445"/>
      <c r="Z5" s="445"/>
      <c r="AA5" s="445"/>
      <c r="AB5" s="446"/>
      <c r="AC5" s="445"/>
      <c r="AD5" s="445"/>
      <c r="AE5" s="445"/>
      <c r="AF5" s="445"/>
      <c r="AG5" s="445"/>
      <c r="AH5" s="445"/>
      <c r="AI5" s="445"/>
      <c r="AJ5" s="445"/>
      <c r="AK5" s="445"/>
      <c r="AL5" s="445"/>
      <c r="AM5" s="445"/>
      <c r="AN5" s="170"/>
      <c r="AO5" s="50"/>
      <c r="AP5" s="37"/>
      <c r="AQ5" s="37"/>
      <c r="AR5" s="37"/>
      <c r="AS5" s="37"/>
      <c r="AT5" s="37"/>
      <c r="AU5" s="36"/>
      <c r="AV5" s="36"/>
      <c r="AW5" s="36"/>
    </row>
    <row r="6" spans="1:49" s="35" customFormat="1" ht="29.25" customHeight="1">
      <c r="B6" s="447" t="s">
        <v>379</v>
      </c>
      <c r="C6" s="448"/>
      <c r="D6" s="448"/>
      <c r="E6" s="448"/>
      <c r="F6" s="381">
        <v>64038050807</v>
      </c>
      <c r="G6" s="40"/>
      <c r="H6" s="44"/>
      <c r="I6" s="53" t="s">
        <v>381</v>
      </c>
      <c r="J6" s="449">
        <v>2748000000</v>
      </c>
      <c r="K6" s="450"/>
      <c r="L6" s="451"/>
      <c r="M6" s="52"/>
      <c r="N6" s="43"/>
      <c r="O6" s="40"/>
      <c r="P6" s="40"/>
      <c r="Q6" s="40"/>
      <c r="R6" s="41"/>
      <c r="S6" s="41"/>
      <c r="T6" s="41"/>
      <c r="U6" s="41"/>
      <c r="V6" s="41"/>
      <c r="W6" s="41"/>
      <c r="Y6" s="59"/>
      <c r="Z6" s="61"/>
      <c r="AA6" s="255"/>
      <c r="AB6" s="344"/>
      <c r="AC6" s="61"/>
      <c r="AD6" s="61"/>
      <c r="AI6" s="452" t="s">
        <v>30</v>
      </c>
      <c r="AJ6" s="453"/>
      <c r="AK6" s="243" t="s">
        <v>485</v>
      </c>
      <c r="AL6" s="243"/>
      <c r="AM6" s="147"/>
      <c r="AN6" s="147"/>
      <c r="AO6" s="147"/>
      <c r="AP6" s="147"/>
      <c r="AQ6" s="148"/>
      <c r="AR6" s="37"/>
      <c r="AS6" s="37"/>
      <c r="AT6" s="37"/>
      <c r="AU6" s="36"/>
      <c r="AV6" s="36"/>
      <c r="AW6" s="36"/>
    </row>
    <row r="7" spans="1:49" s="35" customFormat="1" ht="28.5" customHeight="1" thickBot="1">
      <c r="B7" s="454" t="s">
        <v>380</v>
      </c>
      <c r="C7" s="455"/>
      <c r="D7" s="455"/>
      <c r="E7" s="455"/>
      <c r="F7" s="249">
        <v>57727387246</v>
      </c>
      <c r="G7" s="250"/>
      <c r="H7" s="43"/>
      <c r="I7" s="54" t="s">
        <v>382</v>
      </c>
      <c r="J7" s="456">
        <v>2673752818</v>
      </c>
      <c r="K7" s="457"/>
      <c r="L7" s="458"/>
      <c r="M7" s="52"/>
      <c r="N7" s="43"/>
      <c r="O7" s="40"/>
      <c r="P7" s="40"/>
      <c r="Q7" s="40"/>
      <c r="R7" s="41"/>
      <c r="S7" s="41"/>
      <c r="T7" s="41"/>
      <c r="U7" s="41"/>
      <c r="V7" s="41"/>
      <c r="W7" s="41"/>
      <c r="Y7" s="59"/>
      <c r="Z7" s="62"/>
      <c r="AA7" s="256"/>
      <c r="AB7" s="345"/>
      <c r="AC7" s="62"/>
      <c r="AD7" s="62"/>
      <c r="AI7" s="459" t="s">
        <v>31</v>
      </c>
      <c r="AJ7" s="460"/>
      <c r="AK7" s="244" t="s">
        <v>486</v>
      </c>
      <c r="AL7" s="244"/>
      <c r="AM7" s="149"/>
      <c r="AN7" s="149"/>
      <c r="AO7" s="149"/>
      <c r="AP7" s="149"/>
      <c r="AQ7" s="150"/>
      <c r="AR7" s="37"/>
      <c r="AS7" s="37"/>
      <c r="AT7" s="37"/>
      <c r="AU7" s="36"/>
      <c r="AV7" s="36"/>
      <c r="AW7" s="36"/>
    </row>
    <row r="8" spans="1:49" s="35" customFormat="1" ht="23.25" customHeight="1" thickBot="1">
      <c r="B8" s="110"/>
      <c r="C8" s="110"/>
      <c r="D8" s="110"/>
      <c r="E8" s="110"/>
      <c r="F8" s="110"/>
      <c r="G8" s="110"/>
      <c r="H8" s="110"/>
      <c r="I8" s="110"/>
      <c r="J8" s="110"/>
      <c r="K8" s="110"/>
      <c r="L8" s="110"/>
      <c r="M8" s="251"/>
      <c r="N8" s="110"/>
      <c r="O8" s="110"/>
      <c r="P8" s="110"/>
      <c r="Q8" s="110"/>
      <c r="R8" s="41"/>
      <c r="S8" s="41"/>
      <c r="T8" s="41"/>
      <c r="U8" s="41"/>
      <c r="V8" s="41"/>
      <c r="W8" s="41"/>
      <c r="Y8" s="59"/>
      <c r="Z8" s="62"/>
      <c r="AA8" s="256"/>
      <c r="AB8" s="345"/>
      <c r="AC8" s="62"/>
      <c r="AD8" s="62"/>
      <c r="AI8" s="459" t="s">
        <v>32</v>
      </c>
      <c r="AJ8" s="460"/>
      <c r="AK8" s="244" t="s">
        <v>487</v>
      </c>
      <c r="AL8" s="244"/>
      <c r="AM8" s="149"/>
      <c r="AN8" s="149"/>
      <c r="AO8" s="149"/>
      <c r="AP8" s="149"/>
      <c r="AQ8" s="150"/>
      <c r="AR8" s="37"/>
      <c r="AS8" s="37"/>
      <c r="AT8" s="37"/>
      <c r="AU8" s="36"/>
      <c r="AV8" s="36"/>
      <c r="AW8" s="36"/>
    </row>
    <row r="9" spans="1:49" s="35" customFormat="1" ht="34.5" customHeight="1">
      <c r="B9" s="461" t="s">
        <v>269</v>
      </c>
      <c r="C9" s="462"/>
      <c r="D9" s="462"/>
      <c r="E9" s="462"/>
      <c r="F9" s="49"/>
      <c r="G9" s="51"/>
      <c r="H9" s="463"/>
      <c r="I9" s="463"/>
      <c r="J9" s="47"/>
      <c r="K9" s="47"/>
      <c r="L9" s="445"/>
      <c r="M9" s="445"/>
      <c r="N9" s="445"/>
      <c r="O9" s="445"/>
      <c r="P9" s="445"/>
      <c r="Q9" s="445"/>
      <c r="R9" s="41"/>
      <c r="S9" s="41"/>
      <c r="T9" s="41"/>
      <c r="U9" s="41"/>
      <c r="V9" s="41"/>
      <c r="W9" s="41"/>
      <c r="X9" s="88"/>
      <c r="Y9" s="89"/>
      <c r="Z9" s="62"/>
      <c r="AA9" s="256"/>
      <c r="AB9" s="345"/>
      <c r="AC9" s="62"/>
      <c r="AD9" s="62"/>
      <c r="AI9" s="459" t="s">
        <v>33</v>
      </c>
      <c r="AJ9" s="460"/>
      <c r="AK9" s="244">
        <v>3212327585</v>
      </c>
      <c r="AL9" s="244"/>
      <c r="AM9" s="149"/>
      <c r="AN9" s="149"/>
      <c r="AO9" s="149"/>
      <c r="AP9" s="149"/>
      <c r="AQ9" s="150"/>
      <c r="AR9" s="37"/>
      <c r="AS9" s="37"/>
      <c r="AT9" s="109"/>
      <c r="AU9" s="36"/>
      <c r="AV9" s="36"/>
      <c r="AW9" s="36"/>
    </row>
    <row r="10" spans="1:49" s="35" customFormat="1" ht="42.6" customHeight="1" thickBot="1">
      <c r="B10" s="464" t="s">
        <v>170</v>
      </c>
      <c r="C10" s="465"/>
      <c r="D10" s="465"/>
      <c r="E10" s="465"/>
      <c r="F10" s="64"/>
      <c r="G10" s="466"/>
      <c r="H10" s="466"/>
      <c r="I10" s="466"/>
      <c r="J10" s="48"/>
      <c r="K10" s="48"/>
      <c r="L10" s="445"/>
      <c r="M10" s="445"/>
      <c r="N10" s="445"/>
      <c r="O10" s="445"/>
      <c r="P10" s="445"/>
      <c r="Q10" s="445"/>
      <c r="R10" s="41"/>
      <c r="S10" s="41"/>
      <c r="T10" s="41"/>
      <c r="U10" s="41"/>
      <c r="V10" s="41"/>
      <c r="W10" s="41"/>
      <c r="Y10" s="59"/>
      <c r="Z10" s="63"/>
      <c r="AA10" s="257"/>
      <c r="AB10" s="346"/>
      <c r="AC10" s="63"/>
      <c r="AD10" s="63"/>
      <c r="AI10" s="467" t="s">
        <v>34</v>
      </c>
      <c r="AJ10" s="468"/>
      <c r="AK10" s="245" t="s">
        <v>488</v>
      </c>
      <c r="AL10" s="245"/>
      <c r="AM10" s="151"/>
      <c r="AN10" s="151"/>
      <c r="AO10" s="151"/>
      <c r="AP10" s="151"/>
      <c r="AQ10" s="152"/>
      <c r="AR10" s="37"/>
      <c r="AS10" s="37"/>
      <c r="AT10" s="109"/>
      <c r="AU10" s="36"/>
      <c r="AV10" s="36"/>
      <c r="AW10" s="36"/>
    </row>
    <row r="11" spans="1:49" s="35" customFormat="1" ht="39" customHeight="1" thickBot="1">
      <c r="B11" s="476" t="s">
        <v>0</v>
      </c>
      <c r="C11" s="469"/>
      <c r="D11" s="469"/>
      <c r="E11" s="469"/>
      <c r="F11" s="469"/>
      <c r="G11" s="469"/>
      <c r="H11" s="469"/>
      <c r="I11" s="469"/>
      <c r="J11" s="469"/>
      <c r="K11" s="469"/>
      <c r="L11" s="469"/>
      <c r="M11" s="469"/>
      <c r="N11" s="469"/>
      <c r="O11" s="469"/>
      <c r="P11" s="469"/>
      <c r="Q11" s="469"/>
      <c r="R11" s="469"/>
      <c r="S11" s="469"/>
      <c r="T11" s="469"/>
      <c r="U11" s="469"/>
      <c r="V11" s="477"/>
      <c r="W11" s="476" t="s">
        <v>1</v>
      </c>
      <c r="X11" s="469"/>
      <c r="Y11" s="469"/>
      <c r="Z11" s="469"/>
      <c r="AA11" s="469"/>
      <c r="AB11" s="478"/>
      <c r="AC11" s="476" t="s">
        <v>2</v>
      </c>
      <c r="AD11" s="469"/>
      <c r="AE11" s="469"/>
      <c r="AF11" s="469"/>
      <c r="AG11" s="469"/>
      <c r="AH11" s="477"/>
      <c r="AI11" s="476" t="s">
        <v>252</v>
      </c>
      <c r="AJ11" s="469"/>
      <c r="AK11" s="469"/>
      <c r="AL11" s="477"/>
      <c r="AM11" s="469" t="s">
        <v>366</v>
      </c>
      <c r="AN11" s="469"/>
      <c r="AO11" s="469"/>
      <c r="AP11" s="470"/>
      <c r="AQ11" s="140" t="s">
        <v>367</v>
      </c>
      <c r="AR11" s="37"/>
      <c r="AS11" s="37"/>
      <c r="AT11" s="109"/>
      <c r="AU11" s="36"/>
      <c r="AV11" s="36"/>
      <c r="AW11" s="36"/>
    </row>
    <row r="12" spans="1:49" ht="27.95" customHeight="1">
      <c r="B12" s="65"/>
      <c r="C12" s="66">
        <v>2</v>
      </c>
      <c r="D12" s="471">
        <v>3</v>
      </c>
      <c r="E12" s="472"/>
      <c r="F12" s="173">
        <v>4</v>
      </c>
      <c r="G12" s="67">
        <v>5</v>
      </c>
      <c r="H12" s="67">
        <v>6</v>
      </c>
      <c r="I12" s="67">
        <v>7</v>
      </c>
      <c r="J12" s="471">
        <v>8</v>
      </c>
      <c r="K12" s="473"/>
      <c r="L12" s="473"/>
      <c r="M12" s="473"/>
      <c r="N12" s="472"/>
      <c r="O12" s="173">
        <v>9</v>
      </c>
      <c r="P12" s="172">
        <v>10</v>
      </c>
      <c r="Q12" s="471">
        <v>11</v>
      </c>
      <c r="R12" s="473"/>
      <c r="S12" s="473"/>
      <c r="T12" s="473"/>
      <c r="U12" s="473"/>
      <c r="V12" s="472"/>
      <c r="W12" s="68">
        <v>12</v>
      </c>
      <c r="X12" s="68">
        <v>13</v>
      </c>
      <c r="Y12" s="68">
        <v>14</v>
      </c>
      <c r="Z12" s="68">
        <v>15</v>
      </c>
      <c r="AA12" s="258"/>
      <c r="AB12" s="347"/>
      <c r="AC12" s="66">
        <v>18</v>
      </c>
      <c r="AD12" s="66">
        <v>19</v>
      </c>
      <c r="AE12" s="66">
        <v>20</v>
      </c>
      <c r="AF12" s="66">
        <v>21</v>
      </c>
      <c r="AG12" s="66">
        <v>22</v>
      </c>
      <c r="AH12" s="66">
        <v>23</v>
      </c>
      <c r="AI12" s="113">
        <v>24</v>
      </c>
      <c r="AJ12" s="113">
        <v>25</v>
      </c>
      <c r="AK12" s="66">
        <v>26</v>
      </c>
      <c r="AL12" s="66">
        <v>27</v>
      </c>
      <c r="AM12" s="474">
        <v>28</v>
      </c>
      <c r="AN12" s="474"/>
      <c r="AO12" s="474"/>
      <c r="AP12" s="475"/>
      <c r="AQ12" s="66">
        <v>29</v>
      </c>
    </row>
    <row r="13" spans="1:49" ht="90.75" customHeight="1">
      <c r="A13" s="35" t="s">
        <v>1949</v>
      </c>
      <c r="B13" s="144" t="s">
        <v>3</v>
      </c>
      <c r="C13" s="144" t="s">
        <v>4</v>
      </c>
      <c r="D13" s="144" t="s">
        <v>258</v>
      </c>
      <c r="E13" s="144" t="s">
        <v>361</v>
      </c>
      <c r="F13" s="144" t="s">
        <v>5</v>
      </c>
      <c r="G13" s="144" t="s">
        <v>6</v>
      </c>
      <c r="H13" s="144" t="s">
        <v>7</v>
      </c>
      <c r="I13" s="144" t="s">
        <v>8</v>
      </c>
      <c r="J13" s="144" t="s">
        <v>168</v>
      </c>
      <c r="K13" s="144" t="s">
        <v>270</v>
      </c>
      <c r="L13" s="144" t="s">
        <v>10</v>
      </c>
      <c r="M13" s="144" t="s">
        <v>11</v>
      </c>
      <c r="N13" s="144" t="s">
        <v>470</v>
      </c>
      <c r="O13" s="144" t="s">
        <v>12</v>
      </c>
      <c r="P13" s="144" t="s">
        <v>360</v>
      </c>
      <c r="Q13" s="144" t="s">
        <v>384</v>
      </c>
      <c r="R13" s="144" t="s">
        <v>416</v>
      </c>
      <c r="S13" s="144" t="s">
        <v>354</v>
      </c>
      <c r="T13" s="144" t="s">
        <v>385</v>
      </c>
      <c r="U13" s="144" t="s">
        <v>386</v>
      </c>
      <c r="V13" s="144" t="s">
        <v>383</v>
      </c>
      <c r="W13" s="146" t="s">
        <v>13</v>
      </c>
      <c r="X13" s="146" t="s">
        <v>265</v>
      </c>
      <c r="Y13" s="146" t="s">
        <v>15</v>
      </c>
      <c r="Z13" s="146" t="s">
        <v>16</v>
      </c>
      <c r="AA13" s="259" t="s">
        <v>17</v>
      </c>
      <c r="AB13" s="416" t="s">
        <v>1968</v>
      </c>
      <c r="AC13" s="144" t="s">
        <v>18</v>
      </c>
      <c r="AD13" s="144" t="s">
        <v>19</v>
      </c>
      <c r="AE13" s="144" t="s">
        <v>20</v>
      </c>
      <c r="AF13" s="144" t="s">
        <v>21</v>
      </c>
      <c r="AG13" s="146" t="s">
        <v>193</v>
      </c>
      <c r="AH13" s="144" t="s">
        <v>22</v>
      </c>
      <c r="AI13" s="144" t="s">
        <v>368</v>
      </c>
      <c r="AJ13" s="144" t="s">
        <v>253</v>
      </c>
      <c r="AK13" s="144" t="s">
        <v>256</v>
      </c>
      <c r="AL13" s="144" t="s">
        <v>255</v>
      </c>
      <c r="AM13" s="144" t="s">
        <v>23</v>
      </c>
      <c r="AN13" s="144" t="s">
        <v>24</v>
      </c>
      <c r="AO13" s="144" t="s">
        <v>25</v>
      </c>
      <c r="AP13" s="144" t="s">
        <v>26</v>
      </c>
      <c r="AQ13" s="144" t="s">
        <v>27</v>
      </c>
    </row>
    <row r="14" spans="1:49" s="198" customFormat="1" ht="27.95" hidden="1" customHeight="1">
      <c r="A14" s="198">
        <v>1</v>
      </c>
      <c r="B14" s="176">
        <v>76</v>
      </c>
      <c r="C14" s="176">
        <v>2021</v>
      </c>
      <c r="D14" s="176" t="s">
        <v>638</v>
      </c>
      <c r="E14" s="177" t="s">
        <v>639</v>
      </c>
      <c r="F14" s="178" t="s">
        <v>90</v>
      </c>
      <c r="G14" s="179" t="s">
        <v>29</v>
      </c>
      <c r="H14" s="180" t="s">
        <v>111</v>
      </c>
      <c r="I14" s="181" t="s">
        <v>1043</v>
      </c>
      <c r="J14" s="182" t="s">
        <v>85</v>
      </c>
      <c r="K14" s="352" t="s">
        <v>268</v>
      </c>
      <c r="L14" s="183">
        <v>57</v>
      </c>
      <c r="M14" s="184" t="str">
        <f>IF(ISERROR(VLOOKUP(L14,Proposito_programa!$C$2:$E$59,2,FALSE))," ",VLOOKUP(L14,Proposito_programa!$C$2:$E$59,2,FALSE))</f>
        <v>Gestión pública local</v>
      </c>
      <c r="N14" s="184" t="str">
        <f>IF(ISERROR(VLOOKUP(L14,Proposito_programa!$C$2:$E$59,3,FALSE))," ",VLOOKUP(L14,Proposito_programa!$C$2:$E$59,3,FALSE))</f>
        <v>Propósito 5: Construir Bogotá - Región con gobierno abierto, transparente y ciudadanía consciente</v>
      </c>
      <c r="O14" s="185" t="s">
        <v>1919</v>
      </c>
      <c r="P14" s="186">
        <v>1</v>
      </c>
      <c r="Q14" s="187">
        <v>52198468</v>
      </c>
      <c r="R14" s="341" t="s">
        <v>1433</v>
      </c>
      <c r="S14" s="187" t="s">
        <v>362</v>
      </c>
      <c r="T14" s="187"/>
      <c r="U14" s="188"/>
      <c r="V14" s="189"/>
      <c r="W14" s="190">
        <v>52000000</v>
      </c>
      <c r="X14" s="191"/>
      <c r="Y14" s="192">
        <v>1</v>
      </c>
      <c r="Z14" s="190">
        <v>4853333</v>
      </c>
      <c r="AA14" s="260">
        <f t="shared" ref="AA14:AA80" si="0">+W14+X14+Z14</f>
        <v>56853333</v>
      </c>
      <c r="AB14" s="355">
        <v>39000000</v>
      </c>
      <c r="AC14" s="193">
        <v>44242</v>
      </c>
      <c r="AD14" s="193">
        <v>44243</v>
      </c>
      <c r="AE14" s="193">
        <v>44574</v>
      </c>
      <c r="AF14" s="194">
        <v>300</v>
      </c>
      <c r="AG14" s="194">
        <v>1</v>
      </c>
      <c r="AH14" s="195">
        <v>28</v>
      </c>
      <c r="AI14" s="187"/>
      <c r="AJ14" s="194"/>
      <c r="AK14" s="193"/>
      <c r="AL14" s="194"/>
      <c r="AM14" s="197"/>
      <c r="AN14" s="197"/>
      <c r="AO14" s="197" t="s">
        <v>1718</v>
      </c>
      <c r="AP14" s="197"/>
      <c r="AQ14" s="382">
        <f t="shared" ref="AQ14:AQ77" si="1">IF(ISERROR(AB14/AA14),"-",(AB14/AA14))</f>
        <v>0.68597561377799965</v>
      </c>
      <c r="AR14" s="37"/>
      <c r="AS14" s="37"/>
      <c r="AT14" s="37"/>
      <c r="AU14" s="37"/>
      <c r="AV14" s="37"/>
      <c r="AW14" s="37"/>
    </row>
    <row r="15" spans="1:49" s="198" customFormat="1" ht="27.95" hidden="1" customHeight="1">
      <c r="A15" s="198">
        <v>1</v>
      </c>
      <c r="B15" s="176">
        <v>292</v>
      </c>
      <c r="C15" s="176">
        <v>2021</v>
      </c>
      <c r="D15" s="176" t="s">
        <v>1206</v>
      </c>
      <c r="E15" s="177" t="s">
        <v>1207</v>
      </c>
      <c r="F15" s="178" t="s">
        <v>90</v>
      </c>
      <c r="G15" s="179" t="s">
        <v>29</v>
      </c>
      <c r="H15" s="180" t="s">
        <v>111</v>
      </c>
      <c r="I15" s="181" t="s">
        <v>1014</v>
      </c>
      <c r="J15" s="182" t="s">
        <v>85</v>
      </c>
      <c r="K15" s="229" t="s">
        <v>268</v>
      </c>
      <c r="L15" s="183">
        <v>57</v>
      </c>
      <c r="M15" s="184" t="str">
        <f>IF(ISERROR(VLOOKUP(L15,Proposito_programa!$C$2:$E$59,2,FALSE))," ",VLOOKUP(L15,Proposito_programa!$C$2:$E$59,2,FALSE))</f>
        <v>Gestión pública local</v>
      </c>
      <c r="N15" s="184" t="str">
        <f>IF(ISERROR(VLOOKUP(L15,Proposito_programa!$C$2:$E$59,3,FALSE))," ",VLOOKUP(L15,Proposito_programa!$C$2:$E$59,3,FALSE))</f>
        <v>Propósito 5: Construir Bogotá - Región con gobierno abierto, transparente y ciudadanía consciente</v>
      </c>
      <c r="O15" s="185" t="s">
        <v>1920</v>
      </c>
      <c r="P15" s="186">
        <v>1</v>
      </c>
      <c r="Q15" s="187">
        <v>79627943</v>
      </c>
      <c r="R15" s="341" t="s">
        <v>1648</v>
      </c>
      <c r="S15" s="187" t="s">
        <v>362</v>
      </c>
      <c r="T15" s="187"/>
      <c r="U15" s="188"/>
      <c r="V15" s="189"/>
      <c r="W15" s="190">
        <v>15600000</v>
      </c>
      <c r="X15" s="191"/>
      <c r="Y15" s="192"/>
      <c r="Z15" s="190"/>
      <c r="AA15" s="260">
        <f t="shared" si="0"/>
        <v>15600000</v>
      </c>
      <c r="AB15" s="355">
        <v>0</v>
      </c>
      <c r="AC15" s="193">
        <v>44459</v>
      </c>
      <c r="AD15" s="193">
        <v>44462</v>
      </c>
      <c r="AE15" s="193">
        <v>44552</v>
      </c>
      <c r="AF15" s="194">
        <v>90</v>
      </c>
      <c r="AG15" s="194"/>
      <c r="AH15" s="195"/>
      <c r="AI15" s="196"/>
      <c r="AJ15" s="194"/>
      <c r="AK15" s="193"/>
      <c r="AL15" s="194"/>
      <c r="AM15" s="197"/>
      <c r="AN15" s="197"/>
      <c r="AO15" s="197" t="s">
        <v>1718</v>
      </c>
      <c r="AP15" s="197"/>
      <c r="AQ15" s="382">
        <f t="shared" si="1"/>
        <v>0</v>
      </c>
      <c r="AR15" s="37"/>
      <c r="AS15" s="37"/>
      <c r="AT15" s="37"/>
      <c r="AU15" s="37"/>
      <c r="AV15" s="37"/>
      <c r="AW15" s="37"/>
    </row>
    <row r="16" spans="1:49" s="198" customFormat="1" ht="27.95" hidden="1" customHeight="1">
      <c r="A16" s="198">
        <v>1</v>
      </c>
      <c r="B16" s="176">
        <v>113</v>
      </c>
      <c r="C16" s="176">
        <v>2021</v>
      </c>
      <c r="D16" s="176" t="s">
        <v>707</v>
      </c>
      <c r="E16" s="177" t="s">
        <v>708</v>
      </c>
      <c r="F16" s="178" t="s">
        <v>90</v>
      </c>
      <c r="G16" s="179" t="s">
        <v>29</v>
      </c>
      <c r="H16" s="180" t="s">
        <v>111</v>
      </c>
      <c r="I16" s="181" t="s">
        <v>1067</v>
      </c>
      <c r="J16" s="182" t="s">
        <v>85</v>
      </c>
      <c r="K16" s="229" t="s">
        <v>268</v>
      </c>
      <c r="L16" s="183">
        <v>57</v>
      </c>
      <c r="M16" s="184" t="str">
        <f>IF(ISERROR(VLOOKUP(L16,Proposito_programa!$C$2:$E$59,2,FALSE))," ",VLOOKUP(L16,Proposito_programa!$C$2:$E$59,2,FALSE))</f>
        <v>Gestión pública local</v>
      </c>
      <c r="N16" s="184" t="str">
        <f>IF(ISERROR(VLOOKUP(L16,Proposito_programa!$C$2:$E$59,3,FALSE))," ",VLOOKUP(L16,Proposito_programa!$C$2:$E$59,3,FALSE))</f>
        <v>Propósito 5: Construir Bogotá - Región con gobierno abierto, transparente y ciudadanía consciente</v>
      </c>
      <c r="O16" s="185" t="s">
        <v>1920</v>
      </c>
      <c r="P16" s="186">
        <v>1</v>
      </c>
      <c r="Q16" s="187">
        <v>1033773166</v>
      </c>
      <c r="R16" s="341" t="s">
        <v>1469</v>
      </c>
      <c r="S16" s="187" t="s">
        <v>362</v>
      </c>
      <c r="T16" s="187"/>
      <c r="U16" s="188"/>
      <c r="V16" s="189"/>
      <c r="W16" s="190">
        <v>57000000</v>
      </c>
      <c r="X16" s="191"/>
      <c r="Y16" s="192"/>
      <c r="Z16" s="190"/>
      <c r="AA16" s="260">
        <f t="shared" si="0"/>
        <v>57000000</v>
      </c>
      <c r="AB16" s="355">
        <v>53580000</v>
      </c>
      <c r="AC16" s="193">
        <v>44245</v>
      </c>
      <c r="AD16" s="193">
        <v>44246</v>
      </c>
      <c r="AE16" s="193">
        <v>44548</v>
      </c>
      <c r="AF16" s="194">
        <v>300</v>
      </c>
      <c r="AG16" s="194"/>
      <c r="AH16" s="195"/>
      <c r="AI16" s="187"/>
      <c r="AJ16" s="194"/>
      <c r="AK16" s="193"/>
      <c r="AL16" s="194"/>
      <c r="AM16" s="197"/>
      <c r="AN16" s="197"/>
      <c r="AO16" s="197" t="s">
        <v>1718</v>
      </c>
      <c r="AP16" s="197"/>
      <c r="AQ16" s="382">
        <f t="shared" si="1"/>
        <v>0.94</v>
      </c>
      <c r="AR16" s="37"/>
      <c r="AS16" s="37"/>
      <c r="AT16" s="37"/>
      <c r="AU16" s="37"/>
      <c r="AV16" s="37"/>
      <c r="AW16" s="37"/>
    </row>
    <row r="17" spans="1:49" s="198" customFormat="1" ht="27.95" hidden="1" customHeight="1">
      <c r="A17" s="198">
        <v>1</v>
      </c>
      <c r="B17" s="176">
        <v>16</v>
      </c>
      <c r="C17" s="176">
        <v>2021</v>
      </c>
      <c r="D17" s="176" t="s">
        <v>519</v>
      </c>
      <c r="E17" s="177" t="s">
        <v>520</v>
      </c>
      <c r="F17" s="178" t="s">
        <v>90</v>
      </c>
      <c r="G17" s="179" t="s">
        <v>29</v>
      </c>
      <c r="H17" s="180" t="s">
        <v>111</v>
      </c>
      <c r="I17" s="181" t="s">
        <v>990</v>
      </c>
      <c r="J17" s="182" t="s">
        <v>85</v>
      </c>
      <c r="K17" s="229" t="s">
        <v>268</v>
      </c>
      <c r="L17" s="183">
        <v>57</v>
      </c>
      <c r="M17" s="184" t="str">
        <f>IF(ISERROR(VLOOKUP(L17,Proposito_programa!$C$2:$E$59,2,FALSE))," ",VLOOKUP(L17,Proposito_programa!$C$2:$E$59,2,FALSE))</f>
        <v>Gestión pública local</v>
      </c>
      <c r="N17" s="184" t="str">
        <f>IF(ISERROR(VLOOKUP(L17,Proposito_programa!$C$2:$E$59,3,FALSE))," ",VLOOKUP(L17,Proposito_programa!$C$2:$E$59,3,FALSE))</f>
        <v>Propósito 5: Construir Bogotá - Región con gobierno abierto, transparente y ciudadanía consciente</v>
      </c>
      <c r="O17" s="185" t="s">
        <v>1919</v>
      </c>
      <c r="P17" s="186">
        <v>1</v>
      </c>
      <c r="Q17" s="187">
        <v>1101177020</v>
      </c>
      <c r="R17" s="341" t="s">
        <v>1373</v>
      </c>
      <c r="S17" s="187" t="s">
        <v>362</v>
      </c>
      <c r="T17" s="187"/>
      <c r="U17" s="188"/>
      <c r="V17" s="189"/>
      <c r="W17" s="190">
        <v>52000000</v>
      </c>
      <c r="X17" s="191"/>
      <c r="Y17" s="192">
        <v>1</v>
      </c>
      <c r="Z17" s="190">
        <v>7280000</v>
      </c>
      <c r="AA17" s="260">
        <f t="shared" si="0"/>
        <v>59280000</v>
      </c>
      <c r="AB17" s="355">
        <v>51826667</v>
      </c>
      <c r="AC17" s="193">
        <v>44225</v>
      </c>
      <c r="AD17" s="193">
        <v>44229</v>
      </c>
      <c r="AE17" s="193">
        <v>44574</v>
      </c>
      <c r="AF17" s="194">
        <v>300</v>
      </c>
      <c r="AG17" s="194">
        <v>1</v>
      </c>
      <c r="AH17" s="195">
        <v>42</v>
      </c>
      <c r="AI17" s="196"/>
      <c r="AJ17" s="194"/>
      <c r="AK17" s="193"/>
      <c r="AL17" s="194"/>
      <c r="AM17" s="197"/>
      <c r="AN17" s="197"/>
      <c r="AO17" s="197" t="s">
        <v>1718</v>
      </c>
      <c r="AP17" s="197"/>
      <c r="AQ17" s="382">
        <f t="shared" si="1"/>
        <v>0.87426901147098512</v>
      </c>
      <c r="AR17" s="37"/>
      <c r="AS17" s="37"/>
      <c r="AT17" s="37"/>
      <c r="AU17" s="37"/>
      <c r="AV17" s="37"/>
      <c r="AW17" s="37"/>
    </row>
    <row r="18" spans="1:49" s="198" customFormat="1" ht="27.95" hidden="1" customHeight="1">
      <c r="A18" s="198">
        <v>1</v>
      </c>
      <c r="B18" s="176">
        <v>154</v>
      </c>
      <c r="C18" s="176">
        <v>2021</v>
      </c>
      <c r="D18" s="176" t="s">
        <v>780</v>
      </c>
      <c r="E18" s="177" t="s">
        <v>781</v>
      </c>
      <c r="F18" s="178" t="s">
        <v>90</v>
      </c>
      <c r="G18" s="179" t="s">
        <v>29</v>
      </c>
      <c r="H18" s="180" t="s">
        <v>111</v>
      </c>
      <c r="I18" s="181" t="s">
        <v>1093</v>
      </c>
      <c r="J18" s="182" t="s">
        <v>85</v>
      </c>
      <c r="K18" s="229" t="s">
        <v>268</v>
      </c>
      <c r="L18" s="183">
        <v>43</v>
      </c>
      <c r="M18" s="184" t="str">
        <f>IF(ISERROR(VLOOKUP(L18,Proposito_programa!$C$2:$E$59,2,FALSE))," ",VLOOKUP(L18,Proposito_programa!$C$2:$E$59,2,FALSE))</f>
        <v>Cultura ciudadana para la confianza, la convivencia y la participación desde la vida cotidiana</v>
      </c>
      <c r="N18" s="184" t="str">
        <f>IF(ISERROR(VLOOKUP(L18,Proposito_programa!$C$2:$E$59,3,FALSE))," ",VLOOKUP(L18,Proposito_programa!$C$2:$E$59,3,FALSE))</f>
        <v>Propósito 3: Inspirar confianza y legitimidad para vivir sin miedo y ser epicentro de cultura ciudadana, paz y reconciliación</v>
      </c>
      <c r="O18" s="185" t="s">
        <v>1914</v>
      </c>
      <c r="P18" s="186">
        <v>1</v>
      </c>
      <c r="Q18" s="187">
        <v>1032410626</v>
      </c>
      <c r="R18" s="341" t="s">
        <v>1510</v>
      </c>
      <c r="S18" s="187" t="s">
        <v>362</v>
      </c>
      <c r="T18" s="187"/>
      <c r="U18" s="188"/>
      <c r="V18" s="189"/>
      <c r="W18" s="190">
        <v>19800000</v>
      </c>
      <c r="X18" s="191"/>
      <c r="Y18" s="192">
        <v>1</v>
      </c>
      <c r="Z18" s="190">
        <v>1906667</v>
      </c>
      <c r="AA18" s="260">
        <f t="shared" si="0"/>
        <v>21706667</v>
      </c>
      <c r="AB18" s="355">
        <v>18553333</v>
      </c>
      <c r="AC18" s="193">
        <v>44271</v>
      </c>
      <c r="AD18" s="193">
        <v>44273</v>
      </c>
      <c r="AE18" s="193">
        <v>44574</v>
      </c>
      <c r="AF18" s="194">
        <v>270</v>
      </c>
      <c r="AG18" s="194">
        <v>1</v>
      </c>
      <c r="AH18" s="195">
        <v>26</v>
      </c>
      <c r="AI18" s="187"/>
      <c r="AJ18" s="194"/>
      <c r="AK18" s="193"/>
      <c r="AL18" s="194"/>
      <c r="AM18" s="197"/>
      <c r="AN18" s="197"/>
      <c r="AO18" s="197" t="s">
        <v>1718</v>
      </c>
      <c r="AP18" s="197"/>
      <c r="AQ18" s="382">
        <f t="shared" si="1"/>
        <v>0.85472970124800829</v>
      </c>
      <c r="AR18" s="37"/>
      <c r="AS18" s="37"/>
      <c r="AT18" s="37"/>
      <c r="AU18" s="37"/>
      <c r="AV18" s="37"/>
      <c r="AW18" s="37"/>
    </row>
    <row r="19" spans="1:49" s="198" customFormat="1" ht="27.95" hidden="1" customHeight="1">
      <c r="A19" s="198">
        <v>1</v>
      </c>
      <c r="B19" s="176">
        <v>61</v>
      </c>
      <c r="C19" s="176">
        <v>2021</v>
      </c>
      <c r="D19" s="176" t="s">
        <v>608</v>
      </c>
      <c r="E19" s="177" t="s">
        <v>609</v>
      </c>
      <c r="F19" s="178" t="s">
        <v>90</v>
      </c>
      <c r="G19" s="179" t="s">
        <v>29</v>
      </c>
      <c r="H19" s="180" t="s">
        <v>111</v>
      </c>
      <c r="I19" s="181" t="s">
        <v>1034</v>
      </c>
      <c r="J19" s="182" t="s">
        <v>85</v>
      </c>
      <c r="K19" s="229" t="s">
        <v>268</v>
      </c>
      <c r="L19" s="183">
        <v>1</v>
      </c>
      <c r="M19" s="184" t="str">
        <f>IF(ISERROR(VLOOKUP(L19,Proposito_programa!$C$2:$E$59,2,FALSE))," ",VLOOKUP(L19,Proposito_programa!$C$2:$E$59,2,FALSE))</f>
        <v>Subsidios y transferencias para la equidad</v>
      </c>
      <c r="N19" s="184" t="str">
        <f>IF(ISERROR(VLOOKUP(L19,Proposito_programa!$C$2:$E$59,3,FALSE))," ",VLOOKUP(L19,Proposito_programa!$C$2:$E$59,3,FALSE))</f>
        <v>Propósito 1: Hacer un nuevo contrato social para incrementar la inclusión social, productiva y política</v>
      </c>
      <c r="O19" s="185" t="s">
        <v>1898</v>
      </c>
      <c r="P19" s="186">
        <v>1</v>
      </c>
      <c r="Q19" s="187">
        <v>52834869</v>
      </c>
      <c r="R19" s="341" t="s">
        <v>1418</v>
      </c>
      <c r="S19" s="187" t="s">
        <v>362</v>
      </c>
      <c r="T19" s="187"/>
      <c r="U19" s="188"/>
      <c r="V19" s="189"/>
      <c r="W19" s="190">
        <v>41600000</v>
      </c>
      <c r="X19" s="191"/>
      <c r="Y19" s="192"/>
      <c r="Z19" s="190"/>
      <c r="AA19" s="260">
        <f t="shared" si="0"/>
        <v>41600000</v>
      </c>
      <c r="AB19" s="355">
        <v>34840000</v>
      </c>
      <c r="AC19" s="193">
        <v>44236</v>
      </c>
      <c r="AD19" s="193">
        <v>44237</v>
      </c>
      <c r="AE19" s="193">
        <v>44570</v>
      </c>
      <c r="AF19" s="194">
        <v>240</v>
      </c>
      <c r="AG19" s="194"/>
      <c r="AH19" s="195"/>
      <c r="AI19" s="187"/>
      <c r="AJ19" s="194"/>
      <c r="AK19" s="193"/>
      <c r="AL19" s="194"/>
      <c r="AM19" s="197"/>
      <c r="AN19" s="197"/>
      <c r="AO19" s="197" t="s">
        <v>1718</v>
      </c>
      <c r="AP19" s="197"/>
      <c r="AQ19" s="382">
        <f t="shared" si="1"/>
        <v>0.83750000000000002</v>
      </c>
      <c r="AR19" s="37"/>
      <c r="AS19" s="37"/>
      <c r="AT19" s="37"/>
      <c r="AU19" s="37"/>
      <c r="AV19" s="37"/>
      <c r="AW19" s="37"/>
    </row>
    <row r="20" spans="1:49" s="198" customFormat="1" ht="27.95" hidden="1" customHeight="1">
      <c r="A20" s="198">
        <v>1</v>
      </c>
      <c r="B20" s="176">
        <v>148</v>
      </c>
      <c r="C20" s="176">
        <v>2021</v>
      </c>
      <c r="D20" s="176" t="s">
        <v>776</v>
      </c>
      <c r="E20" s="177" t="s">
        <v>777</v>
      </c>
      <c r="F20" s="178" t="s">
        <v>90</v>
      </c>
      <c r="G20" s="179" t="s">
        <v>29</v>
      </c>
      <c r="H20" s="180" t="s">
        <v>111</v>
      </c>
      <c r="I20" s="181" t="s">
        <v>1043</v>
      </c>
      <c r="J20" s="182" t="s">
        <v>85</v>
      </c>
      <c r="K20" s="229" t="s">
        <v>268</v>
      </c>
      <c r="L20" s="183">
        <v>57</v>
      </c>
      <c r="M20" s="184" t="str">
        <f>IF(ISERROR(VLOOKUP(L20,Proposito_programa!$C$2:$E$59,2,FALSE))," ",VLOOKUP(L20,Proposito_programa!$C$2:$E$59,2,FALSE))</f>
        <v>Gestión pública local</v>
      </c>
      <c r="N20" s="184" t="str">
        <f>IF(ISERROR(VLOOKUP(L20,Proposito_programa!$C$2:$E$59,3,FALSE))," ",VLOOKUP(L20,Proposito_programa!$C$2:$E$59,3,FALSE))</f>
        <v>Propósito 5: Construir Bogotá - Región con gobierno abierto, transparente y ciudadanía consciente</v>
      </c>
      <c r="O20" s="185" t="s">
        <v>1919</v>
      </c>
      <c r="P20" s="186">
        <v>1</v>
      </c>
      <c r="Q20" s="187">
        <v>1077859493</v>
      </c>
      <c r="R20" s="341" t="s">
        <v>1504</v>
      </c>
      <c r="S20" s="187" t="s">
        <v>362</v>
      </c>
      <c r="T20" s="187"/>
      <c r="U20" s="188"/>
      <c r="V20" s="189"/>
      <c r="W20" s="190">
        <v>52000000</v>
      </c>
      <c r="X20" s="191"/>
      <c r="Y20" s="192"/>
      <c r="Z20" s="190"/>
      <c r="AA20" s="260">
        <f t="shared" si="0"/>
        <v>52000000</v>
      </c>
      <c r="AB20" s="355">
        <v>46453333</v>
      </c>
      <c r="AC20" s="193">
        <v>44252</v>
      </c>
      <c r="AD20" s="193">
        <v>44258</v>
      </c>
      <c r="AE20" s="193">
        <v>44563</v>
      </c>
      <c r="AF20" s="194">
        <v>300</v>
      </c>
      <c r="AG20" s="194"/>
      <c r="AH20" s="195"/>
      <c r="AI20" s="187"/>
      <c r="AJ20" s="194"/>
      <c r="AK20" s="193"/>
      <c r="AL20" s="194"/>
      <c r="AM20" s="197"/>
      <c r="AN20" s="197"/>
      <c r="AO20" s="197" t="s">
        <v>1718</v>
      </c>
      <c r="AP20" s="197"/>
      <c r="AQ20" s="382">
        <f t="shared" si="1"/>
        <v>0.89333332692307688</v>
      </c>
      <c r="AR20" s="37"/>
      <c r="AS20" s="37"/>
      <c r="AT20" s="37"/>
      <c r="AU20" s="37"/>
      <c r="AV20" s="37"/>
      <c r="AW20" s="37"/>
    </row>
    <row r="21" spans="1:49" s="198" customFormat="1" ht="27.95" hidden="1" customHeight="1">
      <c r="A21" s="198">
        <v>1</v>
      </c>
      <c r="B21" s="176">
        <v>37</v>
      </c>
      <c r="C21" s="176">
        <v>2021</v>
      </c>
      <c r="D21" s="176" t="s">
        <v>560</v>
      </c>
      <c r="E21" s="177" t="s">
        <v>561</v>
      </c>
      <c r="F21" s="178" t="s">
        <v>90</v>
      </c>
      <c r="G21" s="179" t="s">
        <v>29</v>
      </c>
      <c r="H21" s="180" t="s">
        <v>111</v>
      </c>
      <c r="I21" s="181" t="s">
        <v>1016</v>
      </c>
      <c r="J21" s="182" t="s">
        <v>85</v>
      </c>
      <c r="K21" s="229" t="s">
        <v>268</v>
      </c>
      <c r="L21" s="183">
        <v>57</v>
      </c>
      <c r="M21" s="184" t="str">
        <f>IF(ISERROR(VLOOKUP(L21,Proposito_programa!$C$2:$E$59,2,FALSE))," ",VLOOKUP(L21,Proposito_programa!$C$2:$E$59,2,FALSE))</f>
        <v>Gestión pública local</v>
      </c>
      <c r="N21" s="184" t="str">
        <f>IF(ISERROR(VLOOKUP(L21,Proposito_programa!$C$2:$E$59,3,FALSE))," ",VLOOKUP(L21,Proposito_programa!$C$2:$E$59,3,FALSE))</f>
        <v>Propósito 5: Construir Bogotá - Región con gobierno abierto, transparente y ciudadanía consciente</v>
      </c>
      <c r="O21" s="185" t="s">
        <v>1920</v>
      </c>
      <c r="P21" s="186">
        <v>1</v>
      </c>
      <c r="Q21" s="187">
        <v>1030548964</v>
      </c>
      <c r="R21" s="341" t="s">
        <v>1394</v>
      </c>
      <c r="S21" s="187" t="s">
        <v>362</v>
      </c>
      <c r="T21" s="187"/>
      <c r="U21" s="188"/>
      <c r="V21" s="189"/>
      <c r="W21" s="190">
        <v>17500000</v>
      </c>
      <c r="X21" s="191"/>
      <c r="Y21" s="192"/>
      <c r="Z21" s="190"/>
      <c r="AA21" s="260">
        <f t="shared" si="0"/>
        <v>17500000</v>
      </c>
      <c r="AB21" s="355">
        <v>17266667</v>
      </c>
      <c r="AC21" s="193">
        <v>44230</v>
      </c>
      <c r="AD21" s="193">
        <v>44232</v>
      </c>
      <c r="AE21" s="193">
        <v>44534</v>
      </c>
      <c r="AF21" s="194">
        <v>300</v>
      </c>
      <c r="AG21" s="194"/>
      <c r="AH21" s="195"/>
      <c r="AI21" s="187"/>
      <c r="AJ21" s="194"/>
      <c r="AK21" s="193"/>
      <c r="AL21" s="194"/>
      <c r="AM21" s="197"/>
      <c r="AN21" s="197"/>
      <c r="AO21" s="197" t="s">
        <v>1718</v>
      </c>
      <c r="AP21" s="197"/>
      <c r="AQ21" s="382">
        <f t="shared" si="1"/>
        <v>0.98666668571428573</v>
      </c>
      <c r="AR21" s="37"/>
      <c r="AS21" s="37"/>
      <c r="AT21" s="37"/>
      <c r="AU21" s="37"/>
      <c r="AV21" s="37"/>
      <c r="AW21" s="37"/>
    </row>
    <row r="22" spans="1:49" s="198" customFormat="1" ht="27.95" hidden="1" customHeight="1">
      <c r="A22" s="198">
        <v>1</v>
      </c>
      <c r="B22" s="176">
        <v>90</v>
      </c>
      <c r="C22" s="176">
        <v>2021</v>
      </c>
      <c r="D22" s="176" t="s">
        <v>663</v>
      </c>
      <c r="E22" s="177" t="s">
        <v>664</v>
      </c>
      <c r="F22" s="178" t="s">
        <v>90</v>
      </c>
      <c r="G22" s="179" t="s">
        <v>29</v>
      </c>
      <c r="H22" s="180" t="s">
        <v>111</v>
      </c>
      <c r="I22" s="181" t="s">
        <v>1054</v>
      </c>
      <c r="J22" s="182" t="s">
        <v>85</v>
      </c>
      <c r="K22" s="229" t="s">
        <v>268</v>
      </c>
      <c r="L22" s="183">
        <v>57</v>
      </c>
      <c r="M22" s="184" t="str">
        <f>IF(ISERROR(VLOOKUP(L22,Proposito_programa!$C$2:$E$59,2,FALSE))," ",VLOOKUP(L22,Proposito_programa!$C$2:$E$59,2,FALSE))</f>
        <v>Gestión pública local</v>
      </c>
      <c r="N22" s="184" t="str">
        <f>IF(ISERROR(VLOOKUP(L22,Proposito_programa!$C$2:$E$59,3,FALSE))," ",VLOOKUP(L22,Proposito_programa!$C$2:$E$59,3,FALSE))</f>
        <v>Propósito 5: Construir Bogotá - Región con gobierno abierto, transparente y ciudadanía consciente</v>
      </c>
      <c r="O22" s="185" t="s">
        <v>1919</v>
      </c>
      <c r="P22" s="186">
        <v>1</v>
      </c>
      <c r="Q22" s="187">
        <v>79536458</v>
      </c>
      <c r="R22" s="341" t="s">
        <v>1446</v>
      </c>
      <c r="S22" s="187" t="s">
        <v>362</v>
      </c>
      <c r="T22" s="187"/>
      <c r="U22" s="188"/>
      <c r="V22" s="189"/>
      <c r="W22" s="190">
        <v>17500000</v>
      </c>
      <c r="X22" s="191"/>
      <c r="Y22" s="192">
        <v>1</v>
      </c>
      <c r="Z22" s="190">
        <v>933333</v>
      </c>
      <c r="AA22" s="260">
        <f t="shared" si="0"/>
        <v>18433333</v>
      </c>
      <c r="AB22" s="355">
        <v>15108333</v>
      </c>
      <c r="AC22" s="193">
        <v>44239</v>
      </c>
      <c r="AD22" s="193">
        <v>44242</v>
      </c>
      <c r="AE22" s="193">
        <v>44560</v>
      </c>
      <c r="AF22" s="194">
        <v>300</v>
      </c>
      <c r="AG22" s="194">
        <v>1</v>
      </c>
      <c r="AH22" s="195">
        <v>16</v>
      </c>
      <c r="AI22" s="187">
        <v>79355789</v>
      </c>
      <c r="AJ22" s="194" t="s">
        <v>1698</v>
      </c>
      <c r="AK22" s="193">
        <v>44467</v>
      </c>
      <c r="AL22" s="252">
        <v>6066667</v>
      </c>
      <c r="AM22" s="197"/>
      <c r="AN22" s="197"/>
      <c r="AO22" s="197" t="s">
        <v>1718</v>
      </c>
      <c r="AP22" s="197"/>
      <c r="AQ22" s="382">
        <f t="shared" si="1"/>
        <v>0.81962024990271698</v>
      </c>
      <c r="AR22" s="37"/>
      <c r="AS22" s="37"/>
      <c r="AT22" s="37"/>
      <c r="AU22" s="37"/>
      <c r="AV22" s="37"/>
      <c r="AW22" s="37"/>
    </row>
    <row r="23" spans="1:49" s="198" customFormat="1" ht="27.95" hidden="1" customHeight="1">
      <c r="A23" s="198">
        <v>1</v>
      </c>
      <c r="B23" s="176">
        <v>266</v>
      </c>
      <c r="C23" s="176">
        <v>2021</v>
      </c>
      <c r="D23" s="176" t="s">
        <v>949</v>
      </c>
      <c r="E23" s="177" t="s">
        <v>950</v>
      </c>
      <c r="F23" s="178" t="s">
        <v>90</v>
      </c>
      <c r="G23" s="179" t="s">
        <v>29</v>
      </c>
      <c r="H23" s="180" t="s">
        <v>111</v>
      </c>
      <c r="I23" s="181" t="s">
        <v>1156</v>
      </c>
      <c r="J23" s="182" t="s">
        <v>85</v>
      </c>
      <c r="K23" s="229" t="s">
        <v>268</v>
      </c>
      <c r="L23" s="183">
        <v>30</v>
      </c>
      <c r="M23" s="184" t="str">
        <f>IF(ISERROR(VLOOKUP(L23,Proposito_programa!$C$2:$E$59,2,FALSE))," ",VLOOKUP(L23,Proposito_programa!$C$2:$E$59,2,FALSE))</f>
        <v>Eficiencia en la atención de emergencias</v>
      </c>
      <c r="N23" s="184" t="str">
        <f>IF(ISERROR(VLOOKUP(L23,Proposito_programa!$C$2:$E$59,3,FALSE))," ",VLOOKUP(L23,Proposito_programa!$C$2:$E$59,3,FALSE))</f>
        <v>Propósito 2 : Cambiar Nuestros Hábitos de Vida para Reverdecer a Bogotá y Adaptarnos y Mitigar la Crisis Climática</v>
      </c>
      <c r="O23" s="185" t="s">
        <v>1909</v>
      </c>
      <c r="P23" s="186">
        <v>1</v>
      </c>
      <c r="Q23" s="187">
        <v>79742551</v>
      </c>
      <c r="R23" s="341" t="s">
        <v>1618</v>
      </c>
      <c r="S23" s="187" t="s">
        <v>362</v>
      </c>
      <c r="T23" s="187"/>
      <c r="U23" s="188"/>
      <c r="V23" s="189"/>
      <c r="W23" s="190">
        <v>8100000</v>
      </c>
      <c r="X23" s="191"/>
      <c r="Y23" s="192"/>
      <c r="Z23" s="190"/>
      <c r="AA23" s="260">
        <f t="shared" si="0"/>
        <v>8100000</v>
      </c>
      <c r="AB23" s="355">
        <v>5400000</v>
      </c>
      <c r="AC23" s="193">
        <v>44420</v>
      </c>
      <c r="AD23" s="193">
        <v>44440</v>
      </c>
      <c r="AE23" s="193">
        <v>44576</v>
      </c>
      <c r="AF23" s="194">
        <v>135</v>
      </c>
      <c r="AG23" s="194"/>
      <c r="AH23" s="195"/>
      <c r="AI23" s="187">
        <v>80120580</v>
      </c>
      <c r="AJ23" s="194" t="s">
        <v>1714</v>
      </c>
      <c r="AK23" s="193">
        <v>44440</v>
      </c>
      <c r="AL23" s="252">
        <v>8100000</v>
      </c>
      <c r="AM23" s="197"/>
      <c r="AN23" s="197"/>
      <c r="AO23" s="197" t="s">
        <v>1718</v>
      </c>
      <c r="AP23" s="197"/>
      <c r="AQ23" s="382">
        <f t="shared" si="1"/>
        <v>0.66666666666666663</v>
      </c>
      <c r="AR23" s="37"/>
      <c r="AS23" s="37"/>
      <c r="AT23" s="37"/>
      <c r="AU23" s="37"/>
      <c r="AV23" s="37"/>
      <c r="AW23" s="37"/>
    </row>
    <row r="24" spans="1:49" s="198" customFormat="1" ht="27.95" hidden="1" customHeight="1">
      <c r="A24" s="198">
        <v>1</v>
      </c>
      <c r="B24" s="176">
        <v>294</v>
      </c>
      <c r="C24" s="176">
        <v>2021</v>
      </c>
      <c r="D24" s="176" t="s">
        <v>1210</v>
      </c>
      <c r="E24" s="177" t="s">
        <v>1211</v>
      </c>
      <c r="F24" s="178" t="s">
        <v>90</v>
      </c>
      <c r="G24" s="179" t="s">
        <v>29</v>
      </c>
      <c r="H24" s="180" t="s">
        <v>111</v>
      </c>
      <c r="I24" s="181" t="s">
        <v>991</v>
      </c>
      <c r="J24" s="182" t="s">
        <v>85</v>
      </c>
      <c r="K24" s="229" t="s">
        <v>268</v>
      </c>
      <c r="L24" s="183">
        <v>57</v>
      </c>
      <c r="M24" s="184" t="str">
        <f>IF(ISERROR(VLOOKUP(L24,Proposito_programa!$C$2:$E$59,2,FALSE))," ",VLOOKUP(L24,Proposito_programa!$C$2:$E$59,2,FALSE))</f>
        <v>Gestión pública local</v>
      </c>
      <c r="N24" s="184" t="str">
        <f>IF(ISERROR(VLOOKUP(L24,Proposito_programa!$C$2:$E$59,3,FALSE))," ",VLOOKUP(L24,Proposito_programa!$C$2:$E$59,3,FALSE))</f>
        <v>Propósito 5: Construir Bogotá - Región con gobierno abierto, transparente y ciudadanía consciente</v>
      </c>
      <c r="O24" s="185" t="s">
        <v>1920</v>
      </c>
      <c r="P24" s="186">
        <v>1</v>
      </c>
      <c r="Q24" s="187">
        <v>1022402850</v>
      </c>
      <c r="R24" s="341" t="s">
        <v>1650</v>
      </c>
      <c r="S24" s="187" t="s">
        <v>362</v>
      </c>
      <c r="T24" s="187"/>
      <c r="U24" s="188"/>
      <c r="V24" s="189"/>
      <c r="W24" s="190">
        <v>15600000</v>
      </c>
      <c r="X24" s="191"/>
      <c r="Y24" s="192"/>
      <c r="Z24" s="190"/>
      <c r="AA24" s="260">
        <f t="shared" si="0"/>
        <v>15600000</v>
      </c>
      <c r="AB24" s="355">
        <v>5200000</v>
      </c>
      <c r="AC24" s="193">
        <v>44462</v>
      </c>
      <c r="AD24" s="193">
        <v>44470</v>
      </c>
      <c r="AE24" s="193">
        <v>44561</v>
      </c>
      <c r="AF24" s="194">
        <v>90</v>
      </c>
      <c r="AG24" s="194"/>
      <c r="AH24" s="195"/>
      <c r="AI24" s="196"/>
      <c r="AJ24" s="194"/>
      <c r="AK24" s="193"/>
      <c r="AL24" s="194"/>
      <c r="AM24" s="197"/>
      <c r="AN24" s="197"/>
      <c r="AO24" s="197" t="s">
        <v>1718</v>
      </c>
      <c r="AP24" s="197"/>
      <c r="AQ24" s="382">
        <f t="shared" si="1"/>
        <v>0.33333333333333331</v>
      </c>
      <c r="AR24" s="37"/>
      <c r="AS24" s="37"/>
      <c r="AT24" s="37"/>
      <c r="AU24" s="37"/>
      <c r="AV24" s="37"/>
      <c r="AW24" s="37"/>
    </row>
    <row r="25" spans="1:49" s="198" customFormat="1" ht="27.95" hidden="1" customHeight="1">
      <c r="A25" s="198">
        <v>1</v>
      </c>
      <c r="B25" s="176">
        <v>213</v>
      </c>
      <c r="C25" s="176">
        <v>2021</v>
      </c>
      <c r="D25" s="176" t="s">
        <v>852</v>
      </c>
      <c r="E25" s="177" t="s">
        <v>853</v>
      </c>
      <c r="F25" s="178" t="s">
        <v>90</v>
      </c>
      <c r="G25" s="179" t="s">
        <v>29</v>
      </c>
      <c r="H25" s="180" t="s">
        <v>111</v>
      </c>
      <c r="I25" s="181" t="s">
        <v>1121</v>
      </c>
      <c r="J25" s="182" t="s">
        <v>85</v>
      </c>
      <c r="K25" s="229" t="s">
        <v>268</v>
      </c>
      <c r="L25" s="183">
        <v>57</v>
      </c>
      <c r="M25" s="184" t="str">
        <f>IF(ISERROR(VLOOKUP(L25,Proposito_programa!$C$2:$E$59,2,FALSE))," ",VLOOKUP(L25,Proposito_programa!$C$2:$E$59,2,FALSE))</f>
        <v>Gestión pública local</v>
      </c>
      <c r="N25" s="184" t="str">
        <f>IF(ISERROR(VLOOKUP(L25,Proposito_programa!$C$2:$E$59,3,FALSE))," ",VLOOKUP(L25,Proposito_programa!$C$2:$E$59,3,FALSE))</f>
        <v>Propósito 5: Construir Bogotá - Región con gobierno abierto, transparente y ciudadanía consciente</v>
      </c>
      <c r="O25" s="185" t="s">
        <v>1920</v>
      </c>
      <c r="P25" s="186">
        <v>1</v>
      </c>
      <c r="Q25" s="187">
        <v>80030678</v>
      </c>
      <c r="R25" s="341" t="s">
        <v>1566</v>
      </c>
      <c r="S25" s="187" t="s">
        <v>362</v>
      </c>
      <c r="T25" s="187"/>
      <c r="U25" s="188"/>
      <c r="V25" s="189"/>
      <c r="W25" s="190">
        <v>31200000</v>
      </c>
      <c r="X25" s="191"/>
      <c r="Y25" s="192"/>
      <c r="Z25" s="190"/>
      <c r="AA25" s="260">
        <f t="shared" si="0"/>
        <v>31200000</v>
      </c>
      <c r="AB25" s="355">
        <v>24613333</v>
      </c>
      <c r="AC25" s="193">
        <v>44292</v>
      </c>
      <c r="AD25" s="193">
        <v>44295</v>
      </c>
      <c r="AE25" s="193">
        <v>44477</v>
      </c>
      <c r="AF25" s="194">
        <v>180</v>
      </c>
      <c r="AG25" s="194"/>
      <c r="AH25" s="195"/>
      <c r="AI25" s="187"/>
      <c r="AJ25" s="194"/>
      <c r="AK25" s="193"/>
      <c r="AL25" s="194"/>
      <c r="AM25" s="197"/>
      <c r="AN25" s="197"/>
      <c r="AO25" s="197" t="s">
        <v>1718</v>
      </c>
      <c r="AP25" s="197"/>
      <c r="AQ25" s="382">
        <f t="shared" si="1"/>
        <v>0.78888887820512821</v>
      </c>
      <c r="AR25" s="37"/>
      <c r="AS25" s="37"/>
      <c r="AT25" s="37"/>
      <c r="AU25" s="37"/>
      <c r="AV25" s="37"/>
      <c r="AW25" s="37"/>
    </row>
    <row r="26" spans="1:49" s="198" customFormat="1" ht="27.95" hidden="1" customHeight="1">
      <c r="A26" s="198">
        <v>1</v>
      </c>
      <c r="B26" s="176">
        <v>156</v>
      </c>
      <c r="C26" s="176">
        <v>2021</v>
      </c>
      <c r="D26" s="176" t="s">
        <v>780</v>
      </c>
      <c r="E26" s="177" t="s">
        <v>781</v>
      </c>
      <c r="F26" s="178" t="s">
        <v>90</v>
      </c>
      <c r="G26" s="179" t="s">
        <v>29</v>
      </c>
      <c r="H26" s="180" t="s">
        <v>111</v>
      </c>
      <c r="I26" s="181" t="s">
        <v>1093</v>
      </c>
      <c r="J26" s="182" t="s">
        <v>85</v>
      </c>
      <c r="K26" s="229" t="s">
        <v>268</v>
      </c>
      <c r="L26" s="183">
        <v>43</v>
      </c>
      <c r="M26" s="184" t="str">
        <f>IF(ISERROR(VLOOKUP(L26,Proposito_programa!$C$2:$E$59,2,FALSE))," ",VLOOKUP(L26,Proposito_programa!$C$2:$E$59,2,FALSE))</f>
        <v>Cultura ciudadana para la confianza, la convivencia y la participación desde la vida cotidiana</v>
      </c>
      <c r="N26" s="184" t="str">
        <f>IF(ISERROR(VLOOKUP(L26,Proposito_programa!$C$2:$E$59,3,FALSE))," ",VLOOKUP(L26,Proposito_programa!$C$2:$E$59,3,FALSE))</f>
        <v>Propósito 3: Inspirar confianza y legitimidad para vivir sin miedo y ser epicentro de cultura ciudadana, paz y reconciliación</v>
      </c>
      <c r="O26" s="185" t="s">
        <v>1914</v>
      </c>
      <c r="P26" s="186">
        <v>1</v>
      </c>
      <c r="Q26" s="187">
        <v>79640008</v>
      </c>
      <c r="R26" s="341" t="s">
        <v>1512</v>
      </c>
      <c r="S26" s="187" t="s">
        <v>362</v>
      </c>
      <c r="T26" s="187"/>
      <c r="U26" s="188"/>
      <c r="V26" s="189"/>
      <c r="W26" s="190">
        <v>19800000</v>
      </c>
      <c r="X26" s="191"/>
      <c r="Y26" s="192">
        <v>1</v>
      </c>
      <c r="Z26" s="190">
        <v>3153333</v>
      </c>
      <c r="AA26" s="260">
        <f t="shared" si="0"/>
        <v>22953333</v>
      </c>
      <c r="AB26" s="355">
        <v>19800000</v>
      </c>
      <c r="AC26" s="193">
        <v>44253</v>
      </c>
      <c r="AD26" s="193">
        <v>44256</v>
      </c>
      <c r="AE26" s="193">
        <v>44574</v>
      </c>
      <c r="AF26" s="194">
        <v>270</v>
      </c>
      <c r="AG26" s="194">
        <v>1</v>
      </c>
      <c r="AH26" s="195">
        <v>43</v>
      </c>
      <c r="AI26" s="187"/>
      <c r="AJ26" s="194"/>
      <c r="AK26" s="193"/>
      <c r="AL26" s="194"/>
      <c r="AM26" s="197"/>
      <c r="AN26" s="197"/>
      <c r="AO26" s="197" t="s">
        <v>1718</v>
      </c>
      <c r="AP26" s="197"/>
      <c r="AQ26" s="382">
        <f t="shared" si="1"/>
        <v>0.86261982083386324</v>
      </c>
      <c r="AR26" s="37"/>
      <c r="AS26" s="37"/>
      <c r="AT26" s="37"/>
      <c r="AU26" s="37"/>
      <c r="AV26" s="37"/>
      <c r="AW26" s="37"/>
    </row>
    <row r="27" spans="1:49" s="198" customFormat="1" ht="27.95" hidden="1" customHeight="1">
      <c r="A27" s="198">
        <v>1</v>
      </c>
      <c r="B27" s="176">
        <v>78</v>
      </c>
      <c r="C27" s="176">
        <v>2021</v>
      </c>
      <c r="D27" s="176" t="s">
        <v>642</v>
      </c>
      <c r="E27" s="177" t="s">
        <v>643</v>
      </c>
      <c r="F27" s="178" t="s">
        <v>90</v>
      </c>
      <c r="G27" s="179" t="s">
        <v>29</v>
      </c>
      <c r="H27" s="180" t="s">
        <v>111</v>
      </c>
      <c r="I27" s="181" t="s">
        <v>1045</v>
      </c>
      <c r="J27" s="182" t="s">
        <v>85</v>
      </c>
      <c r="K27" s="229" t="s">
        <v>268</v>
      </c>
      <c r="L27" s="183">
        <v>57</v>
      </c>
      <c r="M27" s="184" t="str">
        <f>IF(ISERROR(VLOOKUP(L27,Proposito_programa!$C$2:$E$59,2,FALSE))," ",VLOOKUP(L27,Proposito_programa!$C$2:$E$59,2,FALSE))</f>
        <v>Gestión pública local</v>
      </c>
      <c r="N27" s="184" t="str">
        <f>IF(ISERROR(VLOOKUP(L27,Proposito_programa!$C$2:$E$59,3,FALSE))," ",VLOOKUP(L27,Proposito_programa!$C$2:$E$59,3,FALSE))</f>
        <v>Propósito 5: Construir Bogotá - Región con gobierno abierto, transparente y ciudadanía consciente</v>
      </c>
      <c r="O27" s="185" t="s">
        <v>1919</v>
      </c>
      <c r="P27" s="186">
        <v>1</v>
      </c>
      <c r="Q27" s="187">
        <v>52316051</v>
      </c>
      <c r="R27" s="341" t="s">
        <v>1435</v>
      </c>
      <c r="S27" s="187" t="s">
        <v>362</v>
      </c>
      <c r="T27" s="187"/>
      <c r="U27" s="188"/>
      <c r="V27" s="189"/>
      <c r="W27" s="190">
        <v>39000000</v>
      </c>
      <c r="X27" s="191"/>
      <c r="Y27" s="192">
        <v>1</v>
      </c>
      <c r="Z27" s="190">
        <v>4160000</v>
      </c>
      <c r="AA27" s="260">
        <f t="shared" si="0"/>
        <v>43160000</v>
      </c>
      <c r="AB27" s="355">
        <v>37570000</v>
      </c>
      <c r="AC27" s="193">
        <v>44238</v>
      </c>
      <c r="AD27" s="193">
        <v>44239</v>
      </c>
      <c r="AE27" s="193">
        <v>44574</v>
      </c>
      <c r="AF27" s="194">
        <v>300</v>
      </c>
      <c r="AG27" s="194">
        <v>1</v>
      </c>
      <c r="AH27" s="195">
        <v>32</v>
      </c>
      <c r="AI27" s="187"/>
      <c r="AJ27" s="194"/>
      <c r="AK27" s="193"/>
      <c r="AL27" s="194"/>
      <c r="AM27" s="197"/>
      <c r="AN27" s="197"/>
      <c r="AO27" s="197" t="s">
        <v>1718</v>
      </c>
      <c r="AP27" s="197"/>
      <c r="AQ27" s="382">
        <f t="shared" si="1"/>
        <v>0.87048192771084343</v>
      </c>
      <c r="AR27" s="37"/>
      <c r="AS27" s="37"/>
      <c r="AT27" s="37"/>
      <c r="AU27" s="37"/>
      <c r="AV27" s="37"/>
      <c r="AW27" s="37"/>
    </row>
    <row r="28" spans="1:49" s="198" customFormat="1" ht="27.95" hidden="1" customHeight="1">
      <c r="A28" s="198">
        <v>1</v>
      </c>
      <c r="B28" s="176">
        <v>110</v>
      </c>
      <c r="C28" s="176">
        <v>2021</v>
      </c>
      <c r="D28" s="176" t="s">
        <v>701</v>
      </c>
      <c r="E28" s="177" t="s">
        <v>702</v>
      </c>
      <c r="F28" s="178" t="s">
        <v>90</v>
      </c>
      <c r="G28" s="179" t="s">
        <v>29</v>
      </c>
      <c r="H28" s="180" t="s">
        <v>111</v>
      </c>
      <c r="I28" s="181" t="s">
        <v>1066</v>
      </c>
      <c r="J28" s="182" t="s">
        <v>85</v>
      </c>
      <c r="K28" s="229" t="s">
        <v>268</v>
      </c>
      <c r="L28" s="183">
        <v>1</v>
      </c>
      <c r="M28" s="184" t="str">
        <f>IF(ISERROR(VLOOKUP(L28,Proposito_programa!$C$2:$E$59,2,FALSE))," ",VLOOKUP(L28,Proposito_programa!$C$2:$E$59,2,FALSE))</f>
        <v>Subsidios y transferencias para la equidad</v>
      </c>
      <c r="N28" s="184" t="str">
        <f>IF(ISERROR(VLOOKUP(L28,Proposito_programa!$C$2:$E$59,3,FALSE))," ",VLOOKUP(L28,Proposito_programa!$C$2:$E$59,3,FALSE))</f>
        <v>Propósito 1: Hacer un nuevo contrato social para incrementar la inclusión social, productiva y política</v>
      </c>
      <c r="O28" s="185" t="s">
        <v>1898</v>
      </c>
      <c r="P28" s="186">
        <v>1</v>
      </c>
      <c r="Q28" s="187">
        <v>1026272955</v>
      </c>
      <c r="R28" s="341" t="s">
        <v>1466</v>
      </c>
      <c r="S28" s="187" t="s">
        <v>362</v>
      </c>
      <c r="T28" s="187"/>
      <c r="U28" s="188"/>
      <c r="V28" s="189"/>
      <c r="W28" s="190">
        <v>41600000</v>
      </c>
      <c r="X28" s="191"/>
      <c r="Y28" s="192">
        <v>1</v>
      </c>
      <c r="Z28" s="190">
        <v>10053333</v>
      </c>
      <c r="AA28" s="260">
        <f t="shared" si="0"/>
        <v>51653333</v>
      </c>
      <c r="AB28" s="355">
        <v>45066666</v>
      </c>
      <c r="AC28" s="193">
        <v>44245</v>
      </c>
      <c r="AD28" s="193">
        <v>44258</v>
      </c>
      <c r="AE28" s="193">
        <v>44568</v>
      </c>
      <c r="AF28" s="194">
        <v>240</v>
      </c>
      <c r="AG28" s="194">
        <v>1</v>
      </c>
      <c r="AH28" s="195">
        <v>58</v>
      </c>
      <c r="AI28" s="187"/>
      <c r="AJ28" s="194"/>
      <c r="AK28" s="193"/>
      <c r="AL28" s="194"/>
      <c r="AM28" s="197"/>
      <c r="AN28" s="197"/>
      <c r="AO28" s="197" t="s">
        <v>1718</v>
      </c>
      <c r="AP28" s="197"/>
      <c r="AQ28" s="382">
        <f t="shared" si="1"/>
        <v>0.87248321420033048</v>
      </c>
      <c r="AR28" s="37"/>
      <c r="AS28" s="37"/>
      <c r="AT28" s="37"/>
      <c r="AU28" s="37"/>
      <c r="AV28" s="37"/>
      <c r="AW28" s="37"/>
    </row>
    <row r="29" spans="1:49" s="198" customFormat="1" ht="27.95" hidden="1" customHeight="1">
      <c r="A29" s="198">
        <v>1</v>
      </c>
      <c r="B29" s="176">
        <v>318</v>
      </c>
      <c r="C29" s="176">
        <v>2021</v>
      </c>
      <c r="D29" s="176" t="s">
        <v>1260</v>
      </c>
      <c r="E29" s="332" t="s">
        <v>1261</v>
      </c>
      <c r="F29" s="178" t="s">
        <v>88</v>
      </c>
      <c r="G29" s="179" t="s">
        <v>86</v>
      </c>
      <c r="H29" s="180" t="s">
        <v>115</v>
      </c>
      <c r="I29" s="181" t="s">
        <v>1335</v>
      </c>
      <c r="J29" s="182" t="s">
        <v>85</v>
      </c>
      <c r="K29" s="229" t="s">
        <v>268</v>
      </c>
      <c r="L29" s="183">
        <v>49</v>
      </c>
      <c r="M29" s="184" t="str">
        <f>IF(ISERROR(VLOOKUP(L29,Proposito_programa!$C$2:$E$59,2,FALSE))," ",VLOOKUP(L29,Proposito_programa!$C$2:$E$59,2,FALSE))</f>
        <v>Movilidad segura, sostenible y accesible</v>
      </c>
      <c r="N29" s="184" t="str">
        <f>IF(ISERROR(VLOOKUP(L29,Proposito_programa!$C$2:$E$59,3,FALSE))," ",VLOOKUP(L29,Proposito_programa!$C$2:$E$59,3,FALSE))</f>
        <v>Propósito 4: Hacer de Bogotá Región un modelo de movilidad multimodal, incluyente y sostenible</v>
      </c>
      <c r="O29" s="185" t="s">
        <v>1917</v>
      </c>
      <c r="P29" s="186">
        <v>1</v>
      </c>
      <c r="Q29" s="187">
        <v>900465924</v>
      </c>
      <c r="R29" s="341" t="s">
        <v>1673</v>
      </c>
      <c r="S29" s="187" t="s">
        <v>363</v>
      </c>
      <c r="T29" s="187"/>
      <c r="U29" s="188"/>
      <c r="V29" s="189"/>
      <c r="W29" s="190">
        <v>3555612</v>
      </c>
      <c r="X29" s="191"/>
      <c r="Y29" s="192"/>
      <c r="Z29" s="190"/>
      <c r="AA29" s="260">
        <f t="shared" si="0"/>
        <v>3555612</v>
      </c>
      <c r="AB29" s="355">
        <v>0</v>
      </c>
      <c r="AC29" s="193">
        <v>44547</v>
      </c>
      <c r="AD29" s="193" t="s">
        <v>1862</v>
      </c>
      <c r="AE29" s="193" t="s">
        <v>1862</v>
      </c>
      <c r="AF29" s="194">
        <v>210</v>
      </c>
      <c r="AG29" s="194"/>
      <c r="AH29" s="195"/>
      <c r="AI29" s="196"/>
      <c r="AJ29" s="194"/>
      <c r="AK29" s="193"/>
      <c r="AL29" s="194"/>
      <c r="AM29" s="197" t="s">
        <v>1718</v>
      </c>
      <c r="AN29" s="197"/>
      <c r="AO29" s="197"/>
      <c r="AP29" s="197"/>
      <c r="AQ29" s="382">
        <f t="shared" si="1"/>
        <v>0</v>
      </c>
      <c r="AR29" s="37"/>
      <c r="AS29" s="37"/>
      <c r="AT29" s="37"/>
      <c r="AU29" s="37"/>
      <c r="AV29" s="37"/>
      <c r="AW29" s="37"/>
    </row>
    <row r="30" spans="1:49" s="198" customFormat="1" ht="27.95" hidden="1" customHeight="1">
      <c r="A30" s="198">
        <v>0</v>
      </c>
      <c r="B30" s="176">
        <v>318</v>
      </c>
      <c r="C30" s="176">
        <v>2021</v>
      </c>
      <c r="D30" s="176" t="s">
        <v>1260</v>
      </c>
      <c r="E30" s="332" t="s">
        <v>1261</v>
      </c>
      <c r="F30" s="178" t="s">
        <v>88</v>
      </c>
      <c r="G30" s="179" t="s">
        <v>86</v>
      </c>
      <c r="H30" s="180" t="s">
        <v>115</v>
      </c>
      <c r="I30" s="181" t="s">
        <v>1335</v>
      </c>
      <c r="J30" s="182" t="s">
        <v>84</v>
      </c>
      <c r="K30" s="229" t="s">
        <v>268</v>
      </c>
      <c r="L30" s="183" t="s">
        <v>115</v>
      </c>
      <c r="M30" s="184" t="str">
        <f>IF(ISERROR(VLOOKUP(L30,Proposito_programa!$C$2:$E$59,2,FALSE))," ",VLOOKUP(L30,Proposito_programa!$C$2:$E$59,2,FALSE))</f>
        <v xml:space="preserve"> </v>
      </c>
      <c r="N30" s="184" t="str">
        <f>IF(ISERROR(VLOOKUP(L30,Proposito_programa!$C$2:$E$59,3,FALSE))," ",VLOOKUP(L30,Proposito_programa!$C$2:$E$59,3,FALSE))</f>
        <v xml:space="preserve"> </v>
      </c>
      <c r="O30" s="185"/>
      <c r="P30" s="186">
        <v>1</v>
      </c>
      <c r="Q30" s="187">
        <v>900465924</v>
      </c>
      <c r="R30" s="341" t="s">
        <v>1673</v>
      </c>
      <c r="S30" s="187" t="s">
        <v>363</v>
      </c>
      <c r="T30" s="187"/>
      <c r="U30" s="188"/>
      <c r="V30" s="189"/>
      <c r="W30" s="190">
        <v>3591528</v>
      </c>
      <c r="X30" s="191"/>
      <c r="Y30" s="192"/>
      <c r="Z30" s="190"/>
      <c r="AA30" s="260">
        <f t="shared" si="0"/>
        <v>3591528</v>
      </c>
      <c r="AB30" s="348" t="s">
        <v>1931</v>
      </c>
      <c r="AC30" s="193">
        <v>44547</v>
      </c>
      <c r="AD30" s="193" t="s">
        <v>1862</v>
      </c>
      <c r="AE30" s="193" t="s">
        <v>1862</v>
      </c>
      <c r="AF30" s="194">
        <v>210</v>
      </c>
      <c r="AG30" s="194"/>
      <c r="AH30" s="195"/>
      <c r="AI30" s="196"/>
      <c r="AJ30" s="194"/>
      <c r="AK30" s="193"/>
      <c r="AL30" s="194"/>
      <c r="AM30" s="197" t="s">
        <v>1718</v>
      </c>
      <c r="AN30" s="197"/>
      <c r="AO30" s="197"/>
      <c r="AP30" s="197"/>
      <c r="AQ30" s="382" t="str">
        <f t="shared" si="1"/>
        <v>-</v>
      </c>
      <c r="AR30" s="37"/>
      <c r="AS30" s="37"/>
      <c r="AT30" s="37"/>
      <c r="AU30" s="37"/>
      <c r="AV30" s="37"/>
      <c r="AW30" s="37"/>
    </row>
    <row r="31" spans="1:49" s="198" customFormat="1" ht="27.95" hidden="1" customHeight="1">
      <c r="A31" s="198">
        <v>1</v>
      </c>
      <c r="B31" s="176">
        <v>65</v>
      </c>
      <c r="C31" s="176">
        <v>2021</v>
      </c>
      <c r="D31" s="176" t="s">
        <v>616</v>
      </c>
      <c r="E31" s="177" t="s">
        <v>617</v>
      </c>
      <c r="F31" s="178" t="s">
        <v>90</v>
      </c>
      <c r="G31" s="179" t="s">
        <v>29</v>
      </c>
      <c r="H31" s="180" t="s">
        <v>111</v>
      </c>
      <c r="I31" s="181" t="s">
        <v>1005</v>
      </c>
      <c r="J31" s="182" t="s">
        <v>85</v>
      </c>
      <c r="K31" s="229" t="s">
        <v>268</v>
      </c>
      <c r="L31" s="183">
        <v>57</v>
      </c>
      <c r="M31" s="184" t="str">
        <f>IF(ISERROR(VLOOKUP(L31,Proposito_programa!$C$2:$E$59,2,FALSE))," ",VLOOKUP(L31,Proposito_programa!$C$2:$E$59,2,FALSE))</f>
        <v>Gestión pública local</v>
      </c>
      <c r="N31" s="184" t="str">
        <f>IF(ISERROR(VLOOKUP(L31,Proposito_programa!$C$2:$E$59,3,FALSE))," ",VLOOKUP(L31,Proposito_programa!$C$2:$E$59,3,FALSE))</f>
        <v>Propósito 5: Construir Bogotá - Región con gobierno abierto, transparente y ciudadanía consciente</v>
      </c>
      <c r="O31" s="185" t="s">
        <v>1919</v>
      </c>
      <c r="P31" s="186">
        <v>1</v>
      </c>
      <c r="Q31" s="187">
        <v>79258775</v>
      </c>
      <c r="R31" s="341" t="s">
        <v>1422</v>
      </c>
      <c r="S31" s="187" t="s">
        <v>362</v>
      </c>
      <c r="T31" s="187"/>
      <c r="U31" s="188"/>
      <c r="V31" s="189"/>
      <c r="W31" s="190">
        <v>26000000</v>
      </c>
      <c r="X31" s="191"/>
      <c r="Y31" s="192">
        <v>1</v>
      </c>
      <c r="Z31" s="190">
        <v>2860000</v>
      </c>
      <c r="AA31" s="260">
        <f t="shared" si="0"/>
        <v>28860000</v>
      </c>
      <c r="AB31" s="355">
        <v>25133333</v>
      </c>
      <c r="AC31" s="193">
        <v>44236</v>
      </c>
      <c r="AD31" s="193">
        <v>44238</v>
      </c>
      <c r="AE31" s="193">
        <v>44574</v>
      </c>
      <c r="AF31" s="194">
        <v>300</v>
      </c>
      <c r="AG31" s="194">
        <v>1</v>
      </c>
      <c r="AH31" s="195">
        <v>33</v>
      </c>
      <c r="AI31" s="187"/>
      <c r="AJ31" s="194"/>
      <c r="AK31" s="193"/>
      <c r="AL31" s="194"/>
      <c r="AM31" s="197"/>
      <c r="AN31" s="197"/>
      <c r="AO31" s="197" t="s">
        <v>1718</v>
      </c>
      <c r="AP31" s="197"/>
      <c r="AQ31" s="382">
        <f t="shared" si="1"/>
        <v>0.87087085932085928</v>
      </c>
      <c r="AR31" s="37"/>
      <c r="AS31" s="37"/>
      <c r="AT31" s="37"/>
      <c r="AU31" s="37"/>
      <c r="AV31" s="37"/>
      <c r="AW31" s="37"/>
    </row>
    <row r="32" spans="1:49" s="198" customFormat="1" ht="27.95" hidden="1" customHeight="1">
      <c r="A32" s="198">
        <v>1</v>
      </c>
      <c r="B32" s="176">
        <v>27</v>
      </c>
      <c r="C32" s="176">
        <v>2021</v>
      </c>
      <c r="D32" s="176" t="s">
        <v>541</v>
      </c>
      <c r="E32" s="177" t="s">
        <v>542</v>
      </c>
      <c r="F32" s="178" t="s">
        <v>90</v>
      </c>
      <c r="G32" s="179" t="s">
        <v>29</v>
      </c>
      <c r="H32" s="180" t="s">
        <v>111</v>
      </c>
      <c r="I32" s="181" t="s">
        <v>1007</v>
      </c>
      <c r="J32" s="182" t="s">
        <v>85</v>
      </c>
      <c r="K32" s="229" t="s">
        <v>268</v>
      </c>
      <c r="L32" s="183">
        <v>57</v>
      </c>
      <c r="M32" s="184" t="str">
        <f>IF(ISERROR(VLOOKUP(L32,Proposito_programa!$C$2:$E$59,2,FALSE))," ",VLOOKUP(L32,Proposito_programa!$C$2:$E$59,2,FALSE))</f>
        <v>Gestión pública local</v>
      </c>
      <c r="N32" s="184" t="str">
        <f>IF(ISERROR(VLOOKUP(L32,Proposito_programa!$C$2:$E$59,3,FALSE))," ",VLOOKUP(L32,Proposito_programa!$C$2:$E$59,3,FALSE))</f>
        <v>Propósito 5: Construir Bogotá - Región con gobierno abierto, transparente y ciudadanía consciente</v>
      </c>
      <c r="O32" s="185" t="s">
        <v>1919</v>
      </c>
      <c r="P32" s="186">
        <v>1</v>
      </c>
      <c r="Q32" s="187">
        <v>1097332656</v>
      </c>
      <c r="R32" s="341" t="s">
        <v>1384</v>
      </c>
      <c r="S32" s="187" t="s">
        <v>362</v>
      </c>
      <c r="T32" s="187"/>
      <c r="U32" s="188"/>
      <c r="V32" s="189"/>
      <c r="W32" s="190">
        <v>39000000</v>
      </c>
      <c r="X32" s="191"/>
      <c r="Y32" s="192">
        <v>1</v>
      </c>
      <c r="Z32" s="190">
        <v>5460000</v>
      </c>
      <c r="AA32" s="260">
        <f t="shared" si="0"/>
        <v>44460000</v>
      </c>
      <c r="AB32" s="355">
        <v>38870000</v>
      </c>
      <c r="AC32" s="193">
        <v>44228</v>
      </c>
      <c r="AD32" s="193">
        <v>44228</v>
      </c>
      <c r="AE32" s="193">
        <v>44574</v>
      </c>
      <c r="AF32" s="194">
        <v>300</v>
      </c>
      <c r="AG32" s="194">
        <v>1</v>
      </c>
      <c r="AH32" s="195">
        <v>42</v>
      </c>
      <c r="AI32" s="187"/>
      <c r="AJ32" s="194"/>
      <c r="AK32" s="193"/>
      <c r="AL32" s="194"/>
      <c r="AM32" s="197"/>
      <c r="AN32" s="197"/>
      <c r="AO32" s="197" t="s">
        <v>1718</v>
      </c>
      <c r="AP32" s="197"/>
      <c r="AQ32" s="382">
        <f t="shared" si="1"/>
        <v>0.8742690058479532</v>
      </c>
      <c r="AR32" s="37"/>
      <c r="AS32" s="37"/>
      <c r="AT32" s="37"/>
      <c r="AU32" s="37"/>
      <c r="AV32" s="37"/>
      <c r="AW32" s="37"/>
    </row>
    <row r="33" spans="1:49" s="198" customFormat="1" ht="27.95" hidden="1" customHeight="1">
      <c r="A33" s="198">
        <v>1</v>
      </c>
      <c r="B33" s="176">
        <v>216</v>
      </c>
      <c r="C33" s="176">
        <v>2021</v>
      </c>
      <c r="D33" s="176" t="s">
        <v>858</v>
      </c>
      <c r="E33" s="177" t="s">
        <v>859</v>
      </c>
      <c r="F33" s="178" t="s">
        <v>90</v>
      </c>
      <c r="G33" s="179" t="s">
        <v>29</v>
      </c>
      <c r="H33" s="180" t="s">
        <v>111</v>
      </c>
      <c r="I33" s="181" t="s">
        <v>1123</v>
      </c>
      <c r="J33" s="182" t="s">
        <v>85</v>
      </c>
      <c r="K33" s="229" t="s">
        <v>268</v>
      </c>
      <c r="L33" s="183">
        <v>57</v>
      </c>
      <c r="M33" s="184" t="str">
        <f>IF(ISERROR(VLOOKUP(L33,Proposito_programa!$C$2:$E$59,2,FALSE))," ",VLOOKUP(L33,Proposito_programa!$C$2:$E$59,2,FALSE))</f>
        <v>Gestión pública local</v>
      </c>
      <c r="N33" s="184" t="str">
        <f>IF(ISERROR(VLOOKUP(L33,Proposito_programa!$C$2:$E$59,3,FALSE))," ",VLOOKUP(L33,Proposito_programa!$C$2:$E$59,3,FALSE))</f>
        <v>Propósito 5: Construir Bogotá - Región con gobierno abierto, transparente y ciudadanía consciente</v>
      </c>
      <c r="O33" s="185" t="s">
        <v>1920</v>
      </c>
      <c r="P33" s="186">
        <v>1</v>
      </c>
      <c r="Q33" s="187">
        <v>1010169789</v>
      </c>
      <c r="R33" s="341" t="s">
        <v>1569</v>
      </c>
      <c r="S33" s="187" t="s">
        <v>362</v>
      </c>
      <c r="T33" s="187"/>
      <c r="U33" s="188"/>
      <c r="V33" s="189"/>
      <c r="W33" s="190">
        <v>68000000</v>
      </c>
      <c r="X33" s="191"/>
      <c r="Y33" s="192"/>
      <c r="Z33" s="190"/>
      <c r="AA33" s="260">
        <f t="shared" si="0"/>
        <v>68000000</v>
      </c>
      <c r="AB33" s="355">
        <v>44880000</v>
      </c>
      <c r="AC33" s="193">
        <v>44293</v>
      </c>
      <c r="AD33" s="193">
        <v>44299</v>
      </c>
      <c r="AE33" s="193">
        <v>44604</v>
      </c>
      <c r="AF33" s="194">
        <v>300</v>
      </c>
      <c r="AG33" s="194"/>
      <c r="AH33" s="195"/>
      <c r="AI33" s="187"/>
      <c r="AJ33" s="194"/>
      <c r="AK33" s="193"/>
      <c r="AL33" s="194"/>
      <c r="AM33" s="197"/>
      <c r="AN33" s="197" t="s">
        <v>1718</v>
      </c>
      <c r="AO33" s="197"/>
      <c r="AP33" s="197"/>
      <c r="AQ33" s="382">
        <f t="shared" si="1"/>
        <v>0.66</v>
      </c>
      <c r="AR33" s="37"/>
      <c r="AS33" s="37"/>
      <c r="AT33" s="37"/>
      <c r="AU33" s="37"/>
      <c r="AV33" s="37"/>
      <c r="AW33" s="37"/>
    </row>
    <row r="34" spans="1:49" s="198" customFormat="1" ht="27.95" hidden="1" customHeight="1">
      <c r="A34" s="198">
        <v>1</v>
      </c>
      <c r="B34" s="176">
        <v>238</v>
      </c>
      <c r="C34" s="176">
        <v>2021</v>
      </c>
      <c r="D34" s="176" t="s">
        <v>901</v>
      </c>
      <c r="E34" s="177" t="s">
        <v>902</v>
      </c>
      <c r="F34" s="178" t="s">
        <v>90</v>
      </c>
      <c r="G34" s="179" t="s">
        <v>29</v>
      </c>
      <c r="H34" s="180" t="s">
        <v>111</v>
      </c>
      <c r="I34" s="181" t="s">
        <v>1141</v>
      </c>
      <c r="J34" s="182" t="s">
        <v>85</v>
      </c>
      <c r="K34" s="229" t="s">
        <v>268</v>
      </c>
      <c r="L34" s="183">
        <v>57</v>
      </c>
      <c r="M34" s="184" t="str">
        <f>IF(ISERROR(VLOOKUP(L34,Proposito_programa!$C$2:$E$59,2,FALSE))," ",VLOOKUP(L34,Proposito_programa!$C$2:$E$59,2,FALSE))</f>
        <v>Gestión pública local</v>
      </c>
      <c r="N34" s="184" t="str">
        <f>IF(ISERROR(VLOOKUP(L34,Proposito_programa!$C$2:$E$59,3,FALSE))," ",VLOOKUP(L34,Proposito_programa!$C$2:$E$59,3,FALSE))</f>
        <v>Propósito 5: Construir Bogotá - Región con gobierno abierto, transparente y ciudadanía consciente</v>
      </c>
      <c r="O34" s="185" t="s">
        <v>1919</v>
      </c>
      <c r="P34" s="186">
        <v>1</v>
      </c>
      <c r="Q34" s="187">
        <v>1020799677</v>
      </c>
      <c r="R34" s="341" t="s">
        <v>1591</v>
      </c>
      <c r="S34" s="187" t="s">
        <v>362</v>
      </c>
      <c r="T34" s="187"/>
      <c r="U34" s="188"/>
      <c r="V34" s="189"/>
      <c r="W34" s="190">
        <v>17600000</v>
      </c>
      <c r="X34" s="191"/>
      <c r="Y34" s="192">
        <v>1</v>
      </c>
      <c r="Z34" s="190">
        <v>4546667</v>
      </c>
      <c r="AA34" s="260">
        <f t="shared" si="0"/>
        <v>22146667</v>
      </c>
      <c r="AB34" s="355">
        <v>17160000</v>
      </c>
      <c r="AC34" s="193">
        <v>44390</v>
      </c>
      <c r="AD34" s="193">
        <v>44393</v>
      </c>
      <c r="AE34" s="193">
        <v>44561</v>
      </c>
      <c r="AF34" s="194">
        <v>120</v>
      </c>
      <c r="AG34" s="194">
        <v>1</v>
      </c>
      <c r="AH34" s="195">
        <v>28</v>
      </c>
      <c r="AI34" s="187"/>
      <c r="AJ34" s="194"/>
      <c r="AK34" s="193"/>
      <c r="AL34" s="194"/>
      <c r="AM34" s="197"/>
      <c r="AN34" s="197"/>
      <c r="AO34" s="197" t="s">
        <v>1718</v>
      </c>
      <c r="AP34" s="197"/>
      <c r="AQ34" s="382">
        <f t="shared" si="1"/>
        <v>0.774834425423925</v>
      </c>
      <c r="AR34" s="37"/>
      <c r="AS34" s="37"/>
      <c r="AT34" s="37"/>
      <c r="AU34" s="37"/>
      <c r="AV34" s="37"/>
      <c r="AW34" s="37"/>
    </row>
    <row r="35" spans="1:49" s="198" customFormat="1" ht="27.95" hidden="1" customHeight="1">
      <c r="A35" s="198">
        <v>1</v>
      </c>
      <c r="B35" s="176">
        <v>245</v>
      </c>
      <c r="C35" s="176">
        <v>2021</v>
      </c>
      <c r="D35" s="176" t="s">
        <v>915</v>
      </c>
      <c r="E35" s="332" t="s">
        <v>916</v>
      </c>
      <c r="F35" s="178" t="s">
        <v>100</v>
      </c>
      <c r="G35" s="179" t="s">
        <v>29</v>
      </c>
      <c r="H35" s="180" t="s">
        <v>100</v>
      </c>
      <c r="I35" s="181" t="s">
        <v>1147</v>
      </c>
      <c r="J35" s="182" t="s">
        <v>85</v>
      </c>
      <c r="K35" s="229" t="s">
        <v>268</v>
      </c>
      <c r="L35" s="183">
        <v>27</v>
      </c>
      <c r="M35" s="184" t="str">
        <f>IF(ISERROR(VLOOKUP(L35,Proposito_programa!$C$2:$E$59,2,FALSE))," ",VLOOKUP(L35,Proposito_programa!$C$2:$E$59,2,FALSE))</f>
        <v>Cambio cultural para la gestión de la crisis climática</v>
      </c>
      <c r="N35" s="184" t="str">
        <f>IF(ISERROR(VLOOKUP(L35,Proposito_programa!$C$2:$E$59,3,FALSE))," ",VLOOKUP(L35,Proposito_programa!$C$2:$E$59,3,FALSE))</f>
        <v>Propósito 2 : Cambiar Nuestros Hábitos de Vida para Reverdecer a Bogotá y Adaptarnos y Mitigar la Crisis Climática</v>
      </c>
      <c r="O35" s="185" t="s">
        <v>1908</v>
      </c>
      <c r="P35" s="186">
        <v>1</v>
      </c>
      <c r="Q35" s="187">
        <v>899999063</v>
      </c>
      <c r="R35" s="341" t="s">
        <v>1598</v>
      </c>
      <c r="S35" s="187" t="s">
        <v>363</v>
      </c>
      <c r="T35" s="187"/>
      <c r="U35" s="188"/>
      <c r="V35" s="189"/>
      <c r="W35" s="190">
        <v>819210000</v>
      </c>
      <c r="X35" s="191"/>
      <c r="Y35" s="192"/>
      <c r="Z35" s="190"/>
      <c r="AA35" s="260">
        <f t="shared" si="0"/>
        <v>819210000</v>
      </c>
      <c r="AB35" s="355">
        <v>0</v>
      </c>
      <c r="AC35" s="193">
        <v>44412</v>
      </c>
      <c r="AD35" s="193">
        <v>44440</v>
      </c>
      <c r="AE35" s="193">
        <v>44651</v>
      </c>
      <c r="AF35" s="194">
        <v>180</v>
      </c>
      <c r="AG35" s="194"/>
      <c r="AH35" s="195"/>
      <c r="AI35" s="187"/>
      <c r="AJ35" s="194"/>
      <c r="AK35" s="193"/>
      <c r="AL35" s="194"/>
      <c r="AM35" s="197"/>
      <c r="AN35" s="197" t="s">
        <v>1718</v>
      </c>
      <c r="AO35" s="197"/>
      <c r="AP35" s="197"/>
      <c r="AQ35" s="382">
        <f t="shared" si="1"/>
        <v>0</v>
      </c>
      <c r="AR35" s="37"/>
      <c r="AS35" s="37"/>
      <c r="AT35" s="37"/>
      <c r="AU35" s="37"/>
      <c r="AV35" s="37"/>
      <c r="AW35" s="37"/>
    </row>
    <row r="36" spans="1:49" s="198" customFormat="1" ht="27.95" hidden="1" customHeight="1">
      <c r="A36" s="198">
        <v>1</v>
      </c>
      <c r="B36" s="176">
        <v>299</v>
      </c>
      <c r="C36" s="176">
        <v>2021</v>
      </c>
      <c r="D36" s="176" t="s">
        <v>1220</v>
      </c>
      <c r="E36" s="177" t="s">
        <v>1221</v>
      </c>
      <c r="F36" s="178" t="s">
        <v>100</v>
      </c>
      <c r="G36" s="179" t="s">
        <v>29</v>
      </c>
      <c r="H36" s="180" t="s">
        <v>100</v>
      </c>
      <c r="I36" s="181" t="s">
        <v>1317</v>
      </c>
      <c r="J36" s="182" t="s">
        <v>85</v>
      </c>
      <c r="K36" s="229" t="s">
        <v>268</v>
      </c>
      <c r="L36" s="183">
        <v>34</v>
      </c>
      <c r="M36" s="184" t="str">
        <f>IF(ISERROR(VLOOKUP(L36,Proposito_programa!$C$2:$E$59,2,FALSE))," ",VLOOKUP(L36,Proposito_programa!$C$2:$E$59,2,FALSE))</f>
        <v>Bogotá protectora de los animales</v>
      </c>
      <c r="N36" s="184" t="str">
        <f>IF(ISERROR(VLOOKUP(L36,Proposito_programa!$C$2:$E$59,3,FALSE))," ",VLOOKUP(L36,Proposito_programa!$C$2:$E$59,3,FALSE))</f>
        <v>Propósito 2 : Cambiar Nuestros Hábitos de Vida para Reverdecer a Bogotá y Adaptarnos y Mitigar la Crisis Climática</v>
      </c>
      <c r="O36" s="185" t="s">
        <v>1911</v>
      </c>
      <c r="P36" s="186">
        <v>1</v>
      </c>
      <c r="Q36" s="187">
        <v>899999063</v>
      </c>
      <c r="R36" s="341" t="s">
        <v>1598</v>
      </c>
      <c r="S36" s="187" t="s">
        <v>363</v>
      </c>
      <c r="T36" s="187"/>
      <c r="U36" s="188"/>
      <c r="V36" s="189"/>
      <c r="W36" s="190">
        <v>837259000</v>
      </c>
      <c r="X36" s="191"/>
      <c r="Y36" s="192"/>
      <c r="Z36" s="190"/>
      <c r="AA36" s="260">
        <f t="shared" si="0"/>
        <v>837259000</v>
      </c>
      <c r="AB36" s="355">
        <v>0</v>
      </c>
      <c r="AC36" s="193">
        <v>44504</v>
      </c>
      <c r="AD36" s="193">
        <v>44511</v>
      </c>
      <c r="AE36" s="193">
        <v>44691</v>
      </c>
      <c r="AF36" s="194">
        <v>180</v>
      </c>
      <c r="AG36" s="194"/>
      <c r="AH36" s="195"/>
      <c r="AI36" s="196"/>
      <c r="AJ36" s="194"/>
      <c r="AK36" s="193"/>
      <c r="AL36" s="194"/>
      <c r="AM36" s="197"/>
      <c r="AN36" s="197" t="s">
        <v>1718</v>
      </c>
      <c r="AO36" s="197"/>
      <c r="AP36" s="197"/>
      <c r="AQ36" s="382">
        <f t="shared" si="1"/>
        <v>0</v>
      </c>
      <c r="AR36" s="37"/>
      <c r="AS36" s="37"/>
      <c r="AT36" s="37"/>
      <c r="AU36" s="37"/>
      <c r="AV36" s="37"/>
      <c r="AW36" s="37"/>
    </row>
    <row r="37" spans="1:49" s="198" customFormat="1" ht="27.95" customHeight="1">
      <c r="A37" s="198">
        <v>1</v>
      </c>
      <c r="B37" s="176">
        <v>318</v>
      </c>
      <c r="C37" s="176">
        <v>2019</v>
      </c>
      <c r="D37" s="176" t="s">
        <v>1766</v>
      </c>
      <c r="E37" s="333" t="s">
        <v>1767</v>
      </c>
      <c r="F37" s="178" t="s">
        <v>100</v>
      </c>
      <c r="G37" s="179" t="s">
        <v>29</v>
      </c>
      <c r="H37" s="180" t="s">
        <v>100</v>
      </c>
      <c r="I37" s="181" t="s">
        <v>1768</v>
      </c>
      <c r="J37" s="182" t="s">
        <v>85</v>
      </c>
      <c r="K37" s="229" t="s">
        <v>268</v>
      </c>
      <c r="L37" s="183">
        <v>55</v>
      </c>
      <c r="M37" s="184" t="str">
        <f>IF(ISERROR(VLOOKUP(L37,Proposito_programa!$C$2:$E$59,2,FALSE))," ",VLOOKUP(L37,Proposito_programa!$C$2:$E$59,2,FALSE))</f>
        <v>Fortalecimiento de cultura ciudadana y su institucionalidad</v>
      </c>
      <c r="N37" s="184" t="str">
        <f>IF(ISERROR(VLOOKUP(L37,Proposito_programa!$C$2:$E$59,3,FALSE))," ",VLOOKUP(L37,Proposito_programa!$C$2:$E$59,3,FALSE))</f>
        <v>Propósito 5: Construir Bogotá - Región con gobierno abierto, transparente y ciudadanía consciente</v>
      </c>
      <c r="O37" s="185" t="s">
        <v>1918</v>
      </c>
      <c r="P37" s="186">
        <v>1</v>
      </c>
      <c r="Q37" s="187">
        <v>899999036</v>
      </c>
      <c r="R37" s="341" t="s">
        <v>1769</v>
      </c>
      <c r="S37" s="187" t="s">
        <v>363</v>
      </c>
      <c r="T37" s="187"/>
      <c r="U37" s="188"/>
      <c r="V37" s="189"/>
      <c r="W37" s="190"/>
      <c r="X37" s="191"/>
      <c r="Y37" s="192">
        <v>1</v>
      </c>
      <c r="Z37" s="190">
        <v>549045475</v>
      </c>
      <c r="AA37" s="260">
        <f t="shared" si="0"/>
        <v>549045475</v>
      </c>
      <c r="AB37" s="355">
        <v>0</v>
      </c>
      <c r="AC37" s="193">
        <v>44408</v>
      </c>
      <c r="AD37" s="193">
        <v>44408</v>
      </c>
      <c r="AE37" s="193">
        <v>44740</v>
      </c>
      <c r="AF37" s="194">
        <v>885</v>
      </c>
      <c r="AG37" s="194">
        <v>5</v>
      </c>
      <c r="AH37" s="195">
        <v>525</v>
      </c>
      <c r="AI37" s="196"/>
      <c r="AJ37" s="194"/>
      <c r="AK37" s="193"/>
      <c r="AL37" s="194"/>
      <c r="AM37" s="197"/>
      <c r="AN37" s="197" t="s">
        <v>1718</v>
      </c>
      <c r="AO37" s="197"/>
      <c r="AP37" s="197"/>
      <c r="AQ37" s="382">
        <f t="shared" si="1"/>
        <v>0</v>
      </c>
      <c r="AR37" s="37"/>
      <c r="AS37" s="37"/>
      <c r="AT37" s="37"/>
      <c r="AU37" s="37"/>
      <c r="AV37" s="37"/>
      <c r="AW37" s="37"/>
    </row>
    <row r="38" spans="1:49" s="198" customFormat="1" ht="27.95" hidden="1" customHeight="1">
      <c r="A38" s="198">
        <v>1</v>
      </c>
      <c r="B38" s="305">
        <v>252</v>
      </c>
      <c r="C38" s="305">
        <v>2021</v>
      </c>
      <c r="D38" s="305" t="s">
        <v>926</v>
      </c>
      <c r="E38" s="335" t="s">
        <v>927</v>
      </c>
      <c r="F38" s="307" t="s">
        <v>100</v>
      </c>
      <c r="G38" s="308" t="s">
        <v>29</v>
      </c>
      <c r="H38" s="309" t="s">
        <v>100</v>
      </c>
      <c r="I38" s="310" t="s">
        <v>1152</v>
      </c>
      <c r="J38" s="311" t="s">
        <v>85</v>
      </c>
      <c r="K38" s="312" t="s">
        <v>268</v>
      </c>
      <c r="L38" s="313">
        <v>24</v>
      </c>
      <c r="M38" s="314" t="str">
        <f>IF(ISERROR(VLOOKUP(L38,Proposito_programa!$C$2:$E$59,2,FALSE))," ",VLOOKUP(L38,Proposito_programa!$C$2:$E$59,2,FALSE))</f>
        <v>Bogotá región emprendedora e innovadora</v>
      </c>
      <c r="N38" s="314" t="str">
        <f>IF(ISERROR(VLOOKUP(L38,Proposito_programa!$C$2:$E$59,3,FALSE))," ",VLOOKUP(L38,Proposito_programa!$C$2:$E$59,3,FALSE))</f>
        <v>Propósito 1: Hacer un nuevo contrato social para incrementar la inclusión social, productiva y política</v>
      </c>
      <c r="O38" s="353" t="s">
        <v>1933</v>
      </c>
      <c r="P38" s="186">
        <v>1</v>
      </c>
      <c r="Q38" s="316">
        <v>860512780</v>
      </c>
      <c r="R38" s="341" t="s">
        <v>1604</v>
      </c>
      <c r="S38" s="316" t="s">
        <v>363</v>
      </c>
      <c r="T38" s="316"/>
      <c r="U38" s="317"/>
      <c r="V38" s="318"/>
      <c r="W38" s="319">
        <v>771080000</v>
      </c>
      <c r="X38" s="320"/>
      <c r="Y38" s="321"/>
      <c r="Z38" s="319"/>
      <c r="AA38" s="322">
        <f t="shared" ref="AA38" si="2">+W38+X38+Z38</f>
        <v>771080000</v>
      </c>
      <c r="AB38" s="355">
        <v>0</v>
      </c>
      <c r="AC38" s="323">
        <v>44438</v>
      </c>
      <c r="AD38" s="323">
        <v>44445</v>
      </c>
      <c r="AE38" s="323">
        <v>44656</v>
      </c>
      <c r="AF38" s="324">
        <v>210</v>
      </c>
      <c r="AG38" s="324"/>
      <c r="AH38" s="325"/>
      <c r="AI38" s="187"/>
      <c r="AJ38" s="324"/>
      <c r="AK38" s="323"/>
      <c r="AL38" s="324"/>
      <c r="AM38" s="197"/>
      <c r="AN38" s="197" t="s">
        <v>1718</v>
      </c>
      <c r="AO38" s="197"/>
      <c r="AP38" s="197"/>
      <c r="AQ38" s="382">
        <f t="shared" si="1"/>
        <v>0</v>
      </c>
      <c r="AR38" s="327"/>
      <c r="AS38" s="327"/>
      <c r="AT38" s="327"/>
      <c r="AU38" s="327"/>
      <c r="AV38" s="327"/>
      <c r="AW38" s="327"/>
    </row>
    <row r="39" spans="1:49" s="198" customFormat="1" ht="27.95" hidden="1" customHeight="1">
      <c r="A39" s="198">
        <v>0</v>
      </c>
      <c r="B39" s="305">
        <v>252</v>
      </c>
      <c r="C39" s="305">
        <v>2021</v>
      </c>
      <c r="D39" s="305" t="s">
        <v>926</v>
      </c>
      <c r="E39" s="335" t="s">
        <v>927</v>
      </c>
      <c r="F39" s="307" t="s">
        <v>100</v>
      </c>
      <c r="G39" s="308" t="s">
        <v>29</v>
      </c>
      <c r="H39" s="309" t="s">
        <v>100</v>
      </c>
      <c r="I39" s="310" t="s">
        <v>1152</v>
      </c>
      <c r="J39" s="311" t="s">
        <v>85</v>
      </c>
      <c r="K39" s="312" t="s">
        <v>268</v>
      </c>
      <c r="L39" s="313">
        <v>27</v>
      </c>
      <c r="M39" s="314" t="str">
        <f>IF(ISERROR(VLOOKUP(L39,Proposito_programa!$C$2:$E$59,2,FALSE))," ",VLOOKUP(L39,Proposito_programa!$C$2:$E$59,2,FALSE))</f>
        <v>Cambio cultural para la gestión de la crisis climática</v>
      </c>
      <c r="N39" s="314" t="str">
        <f>IF(ISERROR(VLOOKUP(L39,Proposito_programa!$C$2:$E$59,3,FALSE))," ",VLOOKUP(L39,Proposito_programa!$C$2:$E$59,3,FALSE))</f>
        <v>Propósito 2 : Cambiar Nuestros Hábitos de Vida para Reverdecer a Bogotá y Adaptarnos y Mitigar la Crisis Climática</v>
      </c>
      <c r="O39" s="353" t="s">
        <v>1908</v>
      </c>
      <c r="P39" s="186">
        <v>1</v>
      </c>
      <c r="Q39" s="316">
        <v>860512780</v>
      </c>
      <c r="R39" s="341" t="s">
        <v>1604</v>
      </c>
      <c r="S39" s="316" t="s">
        <v>363</v>
      </c>
      <c r="T39" s="316"/>
      <c r="U39" s="317"/>
      <c r="V39" s="318"/>
      <c r="W39" s="319">
        <v>273739000</v>
      </c>
      <c r="X39" s="320"/>
      <c r="Y39" s="321"/>
      <c r="Z39" s="319"/>
      <c r="AA39" s="322">
        <f t="shared" si="0"/>
        <v>273739000</v>
      </c>
      <c r="AB39" s="355">
        <v>0</v>
      </c>
      <c r="AC39" s="323">
        <v>44438</v>
      </c>
      <c r="AD39" s="323">
        <v>44445</v>
      </c>
      <c r="AE39" s="323">
        <v>44656</v>
      </c>
      <c r="AF39" s="324">
        <v>210</v>
      </c>
      <c r="AG39" s="324"/>
      <c r="AH39" s="325"/>
      <c r="AI39" s="187"/>
      <c r="AJ39" s="324"/>
      <c r="AK39" s="323"/>
      <c r="AL39" s="324"/>
      <c r="AM39" s="197"/>
      <c r="AN39" s="197" t="s">
        <v>1718</v>
      </c>
      <c r="AO39" s="197"/>
      <c r="AP39" s="197"/>
      <c r="AQ39" s="382">
        <f t="shared" si="1"/>
        <v>0</v>
      </c>
      <c r="AR39" s="327"/>
      <c r="AS39" s="327"/>
      <c r="AT39" s="327"/>
      <c r="AU39" s="327"/>
      <c r="AV39" s="327"/>
      <c r="AW39" s="327"/>
    </row>
    <row r="40" spans="1:49" s="198" customFormat="1" ht="27.95" hidden="1" customHeight="1">
      <c r="A40" s="198">
        <v>1</v>
      </c>
      <c r="B40" s="176">
        <v>307</v>
      </c>
      <c r="C40" s="176">
        <v>2021</v>
      </c>
      <c r="D40" s="176" t="s">
        <v>1238</v>
      </c>
      <c r="E40" s="332" t="s">
        <v>1239</v>
      </c>
      <c r="F40" s="178" t="s">
        <v>100</v>
      </c>
      <c r="G40" s="179" t="s">
        <v>29</v>
      </c>
      <c r="H40" s="180" t="s">
        <v>100</v>
      </c>
      <c r="I40" s="181" t="s">
        <v>1324</v>
      </c>
      <c r="J40" s="182" t="s">
        <v>85</v>
      </c>
      <c r="K40" s="229" t="s">
        <v>268</v>
      </c>
      <c r="L40" s="183">
        <v>6</v>
      </c>
      <c r="M40" s="184" t="str">
        <f>IF(ISERROR(VLOOKUP(L40,Proposito_programa!$C$2:$E$59,2,FALSE))," ",VLOOKUP(L40,Proposito_programa!$C$2:$E$59,2,FALSE))</f>
        <v>Sistema Distrital de Cuidado</v>
      </c>
      <c r="N40" s="184" t="str">
        <f>IF(ISERROR(VLOOKUP(L40,Proposito_programa!$C$2:$E$59,3,FALSE))," ",VLOOKUP(L40,Proposito_programa!$C$2:$E$59,3,FALSE))</f>
        <v>Propósito 1: Hacer un nuevo contrato social para incrementar la inclusión social, productiva y política</v>
      </c>
      <c r="O40" s="185" t="s">
        <v>1899</v>
      </c>
      <c r="P40" s="186">
        <v>1</v>
      </c>
      <c r="Q40" s="187">
        <v>860512780</v>
      </c>
      <c r="R40" s="341" t="s">
        <v>1663</v>
      </c>
      <c r="S40" s="187" t="s">
        <v>363</v>
      </c>
      <c r="T40" s="187"/>
      <c r="U40" s="188"/>
      <c r="V40" s="189"/>
      <c r="W40" s="190">
        <v>223147265</v>
      </c>
      <c r="X40" s="191"/>
      <c r="Y40" s="192"/>
      <c r="Z40" s="190"/>
      <c r="AA40" s="260">
        <f t="shared" si="0"/>
        <v>223147265</v>
      </c>
      <c r="AB40" s="355">
        <v>0</v>
      </c>
      <c r="AC40" s="193">
        <v>44512</v>
      </c>
      <c r="AD40" s="193" t="s">
        <v>1862</v>
      </c>
      <c r="AE40" s="193" t="s">
        <v>1862</v>
      </c>
      <c r="AF40" s="194">
        <v>150</v>
      </c>
      <c r="AG40" s="194"/>
      <c r="AH40" s="195"/>
      <c r="AI40" s="196"/>
      <c r="AJ40" s="194"/>
      <c r="AK40" s="193"/>
      <c r="AL40" s="194"/>
      <c r="AM40" s="197" t="s">
        <v>1718</v>
      </c>
      <c r="AN40" s="197"/>
      <c r="AO40" s="197"/>
      <c r="AP40" s="197"/>
      <c r="AQ40" s="382">
        <f t="shared" si="1"/>
        <v>0</v>
      </c>
      <c r="AR40" s="37"/>
      <c r="AS40" s="37"/>
      <c r="AT40" s="37"/>
      <c r="AU40" s="37"/>
      <c r="AV40" s="37"/>
      <c r="AW40" s="37"/>
    </row>
    <row r="41" spans="1:49" s="198" customFormat="1" ht="27.95" hidden="1" customHeight="1">
      <c r="A41" s="198">
        <v>1</v>
      </c>
      <c r="B41" s="305">
        <v>253</v>
      </c>
      <c r="C41" s="305">
        <v>2021</v>
      </c>
      <c r="D41" s="305" t="s">
        <v>1175</v>
      </c>
      <c r="E41" s="335" t="s">
        <v>1176</v>
      </c>
      <c r="F41" s="307" t="s">
        <v>100</v>
      </c>
      <c r="G41" s="308" t="s">
        <v>29</v>
      </c>
      <c r="H41" s="309" t="s">
        <v>100</v>
      </c>
      <c r="I41" s="310" t="s">
        <v>1303</v>
      </c>
      <c r="J41" s="311" t="s">
        <v>85</v>
      </c>
      <c r="K41" s="312" t="s">
        <v>268</v>
      </c>
      <c r="L41" s="313">
        <v>28</v>
      </c>
      <c r="M41" s="314" t="str">
        <f>IF(ISERROR(VLOOKUP(L41,Proposito_programa!$C$2:$E$59,2,FALSE))," ",VLOOKUP(L41,Proposito_programa!$C$2:$E$59,2,FALSE))</f>
        <v>Bogotá protectora de sus recursos naturales</v>
      </c>
      <c r="N41" s="314" t="str">
        <f>IF(ISERROR(VLOOKUP(L41,Proposito_programa!$C$2:$E$59,3,FALSE))," ",VLOOKUP(L41,Proposito_programa!$C$2:$E$59,3,FALSE))</f>
        <v>Propósito 2 : Cambiar Nuestros Hábitos de Vida para Reverdecer a Bogotá y Adaptarnos y Mitigar la Crisis Climática</v>
      </c>
      <c r="O41" s="315" t="s">
        <v>1934</v>
      </c>
      <c r="P41" s="186">
        <v>1</v>
      </c>
      <c r="Q41" s="316">
        <v>899999230</v>
      </c>
      <c r="R41" s="341" t="s">
        <v>1605</v>
      </c>
      <c r="S41" s="316" t="s">
        <v>363</v>
      </c>
      <c r="T41" s="316"/>
      <c r="U41" s="317"/>
      <c r="V41" s="318"/>
      <c r="W41" s="319">
        <v>495336000</v>
      </c>
      <c r="X41" s="320"/>
      <c r="Y41" s="321"/>
      <c r="Z41" s="319"/>
      <c r="AA41" s="322">
        <f t="shared" ref="AA41" si="3">+W41+X41+Z41</f>
        <v>495336000</v>
      </c>
      <c r="AB41" s="355">
        <v>0</v>
      </c>
      <c r="AC41" s="323">
        <v>44449</v>
      </c>
      <c r="AD41" s="323">
        <v>44460</v>
      </c>
      <c r="AE41" s="323">
        <v>44671</v>
      </c>
      <c r="AF41" s="324">
        <v>210</v>
      </c>
      <c r="AG41" s="324"/>
      <c r="AH41" s="325"/>
      <c r="AI41" s="187"/>
      <c r="AJ41" s="324"/>
      <c r="AK41" s="323"/>
      <c r="AL41" s="324"/>
      <c r="AM41" s="197"/>
      <c r="AN41" s="197" t="s">
        <v>1718</v>
      </c>
      <c r="AO41" s="197"/>
      <c r="AP41" s="197"/>
      <c r="AQ41" s="382">
        <f t="shared" si="1"/>
        <v>0</v>
      </c>
      <c r="AR41" s="327"/>
      <c r="AS41" s="327"/>
      <c r="AT41" s="327"/>
      <c r="AU41" s="327"/>
      <c r="AV41" s="327"/>
      <c r="AW41" s="327"/>
    </row>
    <row r="42" spans="1:49" s="198" customFormat="1" ht="27.95" hidden="1" customHeight="1">
      <c r="A42" s="198">
        <v>0</v>
      </c>
      <c r="B42" s="305">
        <v>253</v>
      </c>
      <c r="C42" s="305">
        <v>2021</v>
      </c>
      <c r="D42" s="305" t="s">
        <v>1175</v>
      </c>
      <c r="E42" s="335" t="s">
        <v>1176</v>
      </c>
      <c r="F42" s="307" t="s">
        <v>100</v>
      </c>
      <c r="G42" s="308" t="s">
        <v>29</v>
      </c>
      <c r="H42" s="309" t="s">
        <v>100</v>
      </c>
      <c r="I42" s="310" t="s">
        <v>1303</v>
      </c>
      <c r="J42" s="311" t="s">
        <v>85</v>
      </c>
      <c r="K42" s="312" t="s">
        <v>268</v>
      </c>
      <c r="L42" s="313">
        <v>33</v>
      </c>
      <c r="M42" s="314" t="str">
        <f>IF(ISERROR(VLOOKUP(L42,Proposito_programa!$C$2:$E$59,2,FALSE))," ",VLOOKUP(L42,Proposito_programa!$C$2:$E$59,2,FALSE))</f>
        <v>Más árboles y más y mejor espacio público</v>
      </c>
      <c r="N42" s="314" t="str">
        <f>IF(ISERROR(VLOOKUP(L42,Proposito_programa!$C$2:$E$59,3,FALSE))," ",VLOOKUP(L42,Proposito_programa!$C$2:$E$59,3,FALSE))</f>
        <v>Propósito 2 : Cambiar Nuestros Hábitos de Vida para Reverdecer a Bogotá y Adaptarnos y Mitigar la Crisis Climática</v>
      </c>
      <c r="O42" s="315" t="s">
        <v>1935</v>
      </c>
      <c r="P42" s="186">
        <v>1</v>
      </c>
      <c r="Q42" s="316">
        <v>899999230</v>
      </c>
      <c r="R42" s="341" t="s">
        <v>1605</v>
      </c>
      <c r="S42" s="316" t="s">
        <v>363</v>
      </c>
      <c r="T42" s="316"/>
      <c r="U42" s="317"/>
      <c r="V42" s="318"/>
      <c r="W42" s="319">
        <v>165447000</v>
      </c>
      <c r="X42" s="320"/>
      <c r="Y42" s="321"/>
      <c r="Z42" s="319"/>
      <c r="AA42" s="322">
        <f t="shared" si="0"/>
        <v>165447000</v>
      </c>
      <c r="AB42" s="355">
        <v>0</v>
      </c>
      <c r="AC42" s="323">
        <v>44449</v>
      </c>
      <c r="AD42" s="323">
        <v>44460</v>
      </c>
      <c r="AE42" s="323">
        <v>44671</v>
      </c>
      <c r="AF42" s="324">
        <v>210</v>
      </c>
      <c r="AG42" s="324"/>
      <c r="AH42" s="325"/>
      <c r="AI42" s="187"/>
      <c r="AJ42" s="324"/>
      <c r="AK42" s="323"/>
      <c r="AL42" s="324"/>
      <c r="AM42" s="197"/>
      <c r="AN42" s="197" t="s">
        <v>1718</v>
      </c>
      <c r="AO42" s="197"/>
      <c r="AP42" s="197"/>
      <c r="AQ42" s="382">
        <f t="shared" si="1"/>
        <v>0</v>
      </c>
      <c r="AR42" s="327"/>
      <c r="AS42" s="327"/>
      <c r="AT42" s="327"/>
      <c r="AU42" s="327"/>
      <c r="AV42" s="327"/>
      <c r="AW42" s="327"/>
    </row>
    <row r="43" spans="1:49" s="198" customFormat="1" ht="27.95" hidden="1" customHeight="1">
      <c r="A43" s="198">
        <v>1</v>
      </c>
      <c r="B43" s="176">
        <v>305</v>
      </c>
      <c r="C43" s="176">
        <v>2021</v>
      </c>
      <c r="D43" s="176" t="s">
        <v>1234</v>
      </c>
      <c r="E43" s="177" t="s">
        <v>1235</v>
      </c>
      <c r="F43" s="178" t="s">
        <v>100</v>
      </c>
      <c r="G43" s="179" t="s">
        <v>29</v>
      </c>
      <c r="H43" s="180" t="s">
        <v>100</v>
      </c>
      <c r="I43" s="181" t="s">
        <v>1322</v>
      </c>
      <c r="J43" s="182" t="s">
        <v>85</v>
      </c>
      <c r="K43" s="229" t="s">
        <v>268</v>
      </c>
      <c r="L43" s="183">
        <v>38</v>
      </c>
      <c r="M43" s="184" t="str">
        <f>IF(ISERROR(VLOOKUP(L43,Proposito_programa!$C$2:$E$59,2,FALSE))," ",VLOOKUP(L43,Proposito_programa!$C$2:$E$59,2,FALSE))</f>
        <v>Ecoeficiencia, reciclaje, manejo de residuos e inclusión de la población recicladora</v>
      </c>
      <c r="N43" s="184" t="str">
        <f>IF(ISERROR(VLOOKUP(L43,Proposito_programa!$C$2:$E$59,3,FALSE))," ",VLOOKUP(L43,Proposito_programa!$C$2:$E$59,3,FALSE))</f>
        <v>Propósito 2 : Cambiar Nuestros Hábitos de Vida para Reverdecer a Bogotá y Adaptarnos y Mitigar la Crisis Climática</v>
      </c>
      <c r="O43" s="185" t="s">
        <v>1912</v>
      </c>
      <c r="P43" s="186">
        <v>1</v>
      </c>
      <c r="Q43" s="187">
        <v>899999230</v>
      </c>
      <c r="R43" s="341" t="s">
        <v>1661</v>
      </c>
      <c r="S43" s="187" t="s">
        <v>363</v>
      </c>
      <c r="T43" s="187"/>
      <c r="U43" s="188"/>
      <c r="V43" s="189"/>
      <c r="W43" s="190">
        <v>1162897960</v>
      </c>
      <c r="X43" s="191"/>
      <c r="Y43" s="192"/>
      <c r="Z43" s="190"/>
      <c r="AA43" s="260">
        <f t="shared" si="0"/>
        <v>1162897960</v>
      </c>
      <c r="AB43" s="355">
        <v>0</v>
      </c>
      <c r="AC43" s="193">
        <v>44512</v>
      </c>
      <c r="AD43" s="193">
        <v>44526</v>
      </c>
      <c r="AE43" s="193">
        <v>44706</v>
      </c>
      <c r="AF43" s="194">
        <v>180</v>
      </c>
      <c r="AG43" s="194"/>
      <c r="AH43" s="195"/>
      <c r="AI43" s="196"/>
      <c r="AJ43" s="194"/>
      <c r="AK43" s="193"/>
      <c r="AL43" s="194"/>
      <c r="AM43" s="197"/>
      <c r="AN43" s="197" t="s">
        <v>1718</v>
      </c>
      <c r="AO43" s="197"/>
      <c r="AP43" s="197"/>
      <c r="AQ43" s="382">
        <f t="shared" si="1"/>
        <v>0</v>
      </c>
      <c r="AR43" s="37"/>
      <c r="AS43" s="37"/>
      <c r="AT43" s="37"/>
      <c r="AU43" s="37"/>
      <c r="AV43" s="37"/>
      <c r="AW43" s="37"/>
    </row>
    <row r="44" spans="1:49" s="198" customFormat="1" ht="27.95" hidden="1" customHeight="1">
      <c r="A44" s="198">
        <v>1</v>
      </c>
      <c r="B44" s="176">
        <v>66472</v>
      </c>
      <c r="C44" s="176">
        <v>2021</v>
      </c>
      <c r="D44" s="176" t="s">
        <v>1301</v>
      </c>
      <c r="E44" s="333" t="s">
        <v>861</v>
      </c>
      <c r="F44" s="178" t="s">
        <v>52</v>
      </c>
      <c r="G44" s="179" t="s">
        <v>89</v>
      </c>
      <c r="H44" s="180" t="s">
        <v>96</v>
      </c>
      <c r="I44" s="181" t="s">
        <v>1125</v>
      </c>
      <c r="J44" s="182" t="s">
        <v>85</v>
      </c>
      <c r="K44" s="229" t="s">
        <v>268</v>
      </c>
      <c r="L44" s="183">
        <v>57</v>
      </c>
      <c r="M44" s="184" t="str">
        <f>IF(ISERROR(VLOOKUP(L44,Proposito_programa!$C$2:$E$59,2,FALSE))," ",VLOOKUP(L44,Proposito_programa!$C$2:$E$59,2,FALSE))</f>
        <v>Gestión pública local</v>
      </c>
      <c r="N44" s="184" t="str">
        <f>IF(ISERROR(VLOOKUP(L44,Proposito_programa!$C$2:$E$59,3,FALSE))," ",VLOOKUP(L44,Proposito_programa!$C$2:$E$59,3,FALSE))</f>
        <v>Propósito 5: Construir Bogotá - Región con gobierno abierto, transparente y ciudadanía consciente</v>
      </c>
      <c r="O44" s="185" t="s">
        <v>1919</v>
      </c>
      <c r="P44" s="186">
        <v>1</v>
      </c>
      <c r="Q44" s="187" t="s">
        <v>1356</v>
      </c>
      <c r="R44" s="341" t="s">
        <v>1571</v>
      </c>
      <c r="S44" s="187" t="s">
        <v>364</v>
      </c>
      <c r="T44" s="187">
        <v>830035246</v>
      </c>
      <c r="U44" s="188" t="s">
        <v>1860</v>
      </c>
      <c r="V44" s="189">
        <v>0.5</v>
      </c>
      <c r="W44" s="190">
        <v>95857837</v>
      </c>
      <c r="X44" s="191"/>
      <c r="Y44" s="192"/>
      <c r="Z44" s="190"/>
      <c r="AA44" s="260">
        <f t="shared" si="0"/>
        <v>95857837</v>
      </c>
      <c r="AB44" s="355">
        <v>95857836</v>
      </c>
      <c r="AC44" s="193">
        <v>44285</v>
      </c>
      <c r="AD44" s="193">
        <v>44291</v>
      </c>
      <c r="AE44" s="193">
        <v>44320</v>
      </c>
      <c r="AF44" s="194">
        <v>30</v>
      </c>
      <c r="AG44" s="194"/>
      <c r="AH44" s="195"/>
      <c r="AI44" s="187"/>
      <c r="AJ44" s="194"/>
      <c r="AK44" s="193"/>
      <c r="AL44" s="194"/>
      <c r="AM44" s="197"/>
      <c r="AN44" s="197"/>
      <c r="AO44" s="197" t="s">
        <v>1718</v>
      </c>
      <c r="AP44" s="197"/>
      <c r="AQ44" s="382">
        <f t="shared" si="1"/>
        <v>0.99999998956788483</v>
      </c>
      <c r="AR44" s="37"/>
      <c r="AS44" s="37"/>
      <c r="AT44" s="37"/>
      <c r="AU44" s="37"/>
      <c r="AV44" s="37"/>
      <c r="AW44" s="37"/>
    </row>
    <row r="45" spans="1:49" s="198" customFormat="1" ht="27.95" hidden="1" customHeight="1">
      <c r="A45" s="198">
        <v>0</v>
      </c>
      <c r="B45" s="176">
        <v>66472</v>
      </c>
      <c r="C45" s="176">
        <v>2021</v>
      </c>
      <c r="D45" s="176" t="s">
        <v>1301</v>
      </c>
      <c r="E45" s="333" t="s">
        <v>861</v>
      </c>
      <c r="F45" s="178" t="s">
        <v>52</v>
      </c>
      <c r="G45" s="179" t="s">
        <v>89</v>
      </c>
      <c r="H45" s="180" t="s">
        <v>96</v>
      </c>
      <c r="I45" s="181" t="s">
        <v>1125</v>
      </c>
      <c r="J45" s="182" t="s">
        <v>85</v>
      </c>
      <c r="K45" s="229" t="s">
        <v>268</v>
      </c>
      <c r="L45" s="183">
        <v>57</v>
      </c>
      <c r="M45" s="184" t="str">
        <f>IF(ISERROR(VLOOKUP(L45,Proposito_programa!$C$2:$E$59,2,FALSE))," ",VLOOKUP(L45,Proposito_programa!$C$2:$E$59,2,FALSE))</f>
        <v>Gestión pública local</v>
      </c>
      <c r="N45" s="184" t="str">
        <f>IF(ISERROR(VLOOKUP(L45,Proposito_programa!$C$2:$E$59,3,FALSE))," ",VLOOKUP(L45,Proposito_programa!$C$2:$E$59,3,FALSE))</f>
        <v>Propósito 5: Construir Bogotá - Región con gobierno abierto, transparente y ciudadanía consciente</v>
      </c>
      <c r="O45" s="185" t="s">
        <v>1919</v>
      </c>
      <c r="P45" s="186">
        <v>1</v>
      </c>
      <c r="Q45" s="187" t="s">
        <v>1356</v>
      </c>
      <c r="R45" s="341" t="s">
        <v>1571</v>
      </c>
      <c r="S45" s="187" t="s">
        <v>364</v>
      </c>
      <c r="T45" s="187">
        <v>900129331</v>
      </c>
      <c r="U45" s="188" t="s">
        <v>1861</v>
      </c>
      <c r="V45" s="189">
        <v>0.5</v>
      </c>
      <c r="W45" s="190">
        <v>0</v>
      </c>
      <c r="X45" s="191"/>
      <c r="Y45" s="192"/>
      <c r="Z45" s="190"/>
      <c r="AA45" s="260">
        <f t="shared" si="0"/>
        <v>0</v>
      </c>
      <c r="AB45" s="355">
        <v>0</v>
      </c>
      <c r="AC45" s="193">
        <v>44285</v>
      </c>
      <c r="AD45" s="193">
        <v>44291</v>
      </c>
      <c r="AE45" s="193">
        <v>44320</v>
      </c>
      <c r="AF45" s="194">
        <v>30</v>
      </c>
      <c r="AG45" s="194"/>
      <c r="AH45" s="195"/>
      <c r="AI45" s="187"/>
      <c r="AJ45" s="194"/>
      <c r="AK45" s="193"/>
      <c r="AL45" s="194"/>
      <c r="AM45" s="197"/>
      <c r="AN45" s="197"/>
      <c r="AO45" s="197" t="s">
        <v>1718</v>
      </c>
      <c r="AP45" s="197"/>
      <c r="AQ45" s="382" t="str">
        <f t="shared" si="1"/>
        <v>-</v>
      </c>
      <c r="AR45" s="37"/>
      <c r="AS45" s="37"/>
      <c r="AT45" s="37"/>
      <c r="AU45" s="37"/>
      <c r="AV45" s="37"/>
      <c r="AW45" s="37"/>
    </row>
    <row r="46" spans="1:49" s="198" customFormat="1" ht="27.95" hidden="1" customHeight="1">
      <c r="A46" s="198">
        <v>1</v>
      </c>
      <c r="B46" s="176">
        <v>269</v>
      </c>
      <c r="C46" s="176">
        <v>2021</v>
      </c>
      <c r="D46" s="176" t="s">
        <v>955</v>
      </c>
      <c r="E46" s="177" t="s">
        <v>956</v>
      </c>
      <c r="F46" s="178" t="s">
        <v>90</v>
      </c>
      <c r="G46" s="179" t="s">
        <v>29</v>
      </c>
      <c r="H46" s="180" t="s">
        <v>111</v>
      </c>
      <c r="I46" s="181" t="s">
        <v>1157</v>
      </c>
      <c r="J46" s="182" t="s">
        <v>85</v>
      </c>
      <c r="K46" s="229" t="s">
        <v>268</v>
      </c>
      <c r="L46" s="183">
        <v>30</v>
      </c>
      <c r="M46" s="184" t="str">
        <f>IF(ISERROR(VLOOKUP(L46,Proposito_programa!$C$2:$E$59,2,FALSE))," ",VLOOKUP(L46,Proposito_programa!$C$2:$E$59,2,FALSE))</f>
        <v>Eficiencia en la atención de emergencias</v>
      </c>
      <c r="N46" s="184" t="str">
        <f>IF(ISERROR(VLOOKUP(L46,Proposito_programa!$C$2:$E$59,3,FALSE))," ",VLOOKUP(L46,Proposito_programa!$C$2:$E$59,3,FALSE))</f>
        <v>Propósito 2 : Cambiar Nuestros Hábitos de Vida para Reverdecer a Bogotá y Adaptarnos y Mitigar la Crisis Climática</v>
      </c>
      <c r="O46" s="185" t="s">
        <v>1909</v>
      </c>
      <c r="P46" s="186">
        <v>1</v>
      </c>
      <c r="Q46" s="187">
        <v>1031160707</v>
      </c>
      <c r="R46" s="341" t="s">
        <v>1621</v>
      </c>
      <c r="S46" s="187" t="s">
        <v>362</v>
      </c>
      <c r="T46" s="187"/>
      <c r="U46" s="188"/>
      <c r="V46" s="189"/>
      <c r="W46" s="190">
        <v>8100000</v>
      </c>
      <c r="X46" s="191"/>
      <c r="Y46" s="192"/>
      <c r="Z46" s="190"/>
      <c r="AA46" s="260">
        <f t="shared" si="0"/>
        <v>8100000</v>
      </c>
      <c r="AB46" s="355">
        <v>6240000</v>
      </c>
      <c r="AC46" s="193">
        <v>44418</v>
      </c>
      <c r="AD46" s="193">
        <v>44425</v>
      </c>
      <c r="AE46" s="193">
        <v>44562</v>
      </c>
      <c r="AF46" s="194">
        <v>135</v>
      </c>
      <c r="AG46" s="194"/>
      <c r="AH46" s="195"/>
      <c r="AI46" s="187">
        <v>1020834737</v>
      </c>
      <c r="AJ46" s="194" t="s">
        <v>1715</v>
      </c>
      <c r="AK46" s="193">
        <v>44434</v>
      </c>
      <c r="AL46" s="252">
        <v>7500000</v>
      </c>
      <c r="AM46" s="197"/>
      <c r="AN46" s="197"/>
      <c r="AO46" s="197" t="s">
        <v>1718</v>
      </c>
      <c r="AP46" s="197"/>
      <c r="AQ46" s="382">
        <f t="shared" si="1"/>
        <v>0.77037037037037037</v>
      </c>
      <c r="AR46" s="37"/>
      <c r="AS46" s="37"/>
      <c r="AT46" s="37"/>
      <c r="AU46" s="37"/>
      <c r="AV46" s="37"/>
      <c r="AW46" s="37"/>
    </row>
    <row r="47" spans="1:49" s="198" customFormat="1" ht="27.95" hidden="1" customHeight="1">
      <c r="A47" s="198">
        <v>1</v>
      </c>
      <c r="B47" s="176">
        <v>81</v>
      </c>
      <c r="C47" s="176">
        <v>2021</v>
      </c>
      <c r="D47" s="176" t="s">
        <v>646</v>
      </c>
      <c r="E47" s="177" t="s">
        <v>647</v>
      </c>
      <c r="F47" s="178" t="s">
        <v>90</v>
      </c>
      <c r="G47" s="179" t="s">
        <v>29</v>
      </c>
      <c r="H47" s="180" t="s">
        <v>111</v>
      </c>
      <c r="I47" s="181" t="s">
        <v>1047</v>
      </c>
      <c r="J47" s="182" t="s">
        <v>85</v>
      </c>
      <c r="K47" s="229" t="s">
        <v>268</v>
      </c>
      <c r="L47" s="183">
        <v>57</v>
      </c>
      <c r="M47" s="184" t="str">
        <f>IF(ISERROR(VLOOKUP(L47,Proposito_programa!$C$2:$E$59,2,FALSE))," ",VLOOKUP(L47,Proposito_programa!$C$2:$E$59,2,FALSE))</f>
        <v>Gestión pública local</v>
      </c>
      <c r="N47" s="184" t="str">
        <f>IF(ISERROR(VLOOKUP(L47,Proposito_programa!$C$2:$E$59,3,FALSE))," ",VLOOKUP(L47,Proposito_programa!$C$2:$E$59,3,FALSE))</f>
        <v>Propósito 5: Construir Bogotá - Región con gobierno abierto, transparente y ciudadanía consciente</v>
      </c>
      <c r="O47" s="185" t="s">
        <v>1919</v>
      </c>
      <c r="P47" s="186">
        <v>1</v>
      </c>
      <c r="Q47" s="187">
        <v>1033762488</v>
      </c>
      <c r="R47" s="341" t="s">
        <v>1437</v>
      </c>
      <c r="S47" s="187" t="s">
        <v>362</v>
      </c>
      <c r="T47" s="187"/>
      <c r="U47" s="188"/>
      <c r="V47" s="189"/>
      <c r="W47" s="190">
        <v>43000000</v>
      </c>
      <c r="X47" s="191"/>
      <c r="Y47" s="192">
        <v>1</v>
      </c>
      <c r="Z47" s="190">
        <v>4586667</v>
      </c>
      <c r="AA47" s="260">
        <f t="shared" si="0"/>
        <v>47586667</v>
      </c>
      <c r="AB47" s="355">
        <v>41423333</v>
      </c>
      <c r="AC47" s="193">
        <v>44239</v>
      </c>
      <c r="AD47" s="193">
        <v>44239</v>
      </c>
      <c r="AE47" s="193">
        <v>44574</v>
      </c>
      <c r="AF47" s="194">
        <v>300</v>
      </c>
      <c r="AG47" s="194">
        <v>1</v>
      </c>
      <c r="AH47" s="195">
        <v>32</v>
      </c>
      <c r="AI47" s="187"/>
      <c r="AJ47" s="194"/>
      <c r="AK47" s="193"/>
      <c r="AL47" s="194"/>
      <c r="AM47" s="197"/>
      <c r="AN47" s="197"/>
      <c r="AO47" s="197" t="s">
        <v>1718</v>
      </c>
      <c r="AP47" s="197"/>
      <c r="AQ47" s="382">
        <f t="shared" si="1"/>
        <v>0.87048191460856039</v>
      </c>
      <c r="AR47" s="37"/>
      <c r="AS47" s="37"/>
      <c r="AT47" s="37"/>
      <c r="AU47" s="37"/>
      <c r="AV47" s="37"/>
      <c r="AW47" s="37"/>
    </row>
    <row r="48" spans="1:49" s="198" customFormat="1" ht="27.95" hidden="1" customHeight="1">
      <c r="A48" s="198">
        <v>1</v>
      </c>
      <c r="B48" s="176">
        <v>235</v>
      </c>
      <c r="C48" s="176">
        <v>2021</v>
      </c>
      <c r="D48" s="176" t="s">
        <v>897</v>
      </c>
      <c r="E48" s="332" t="s">
        <v>898</v>
      </c>
      <c r="F48" s="178" t="s">
        <v>100</v>
      </c>
      <c r="G48" s="179" t="s">
        <v>29</v>
      </c>
      <c r="H48" s="180" t="s">
        <v>100</v>
      </c>
      <c r="I48" s="181" t="s">
        <v>1139</v>
      </c>
      <c r="J48" s="182" t="s">
        <v>85</v>
      </c>
      <c r="K48" s="229" t="s">
        <v>268</v>
      </c>
      <c r="L48" s="183">
        <v>6</v>
      </c>
      <c r="M48" s="184" t="str">
        <f>IF(ISERROR(VLOOKUP(L48,Proposito_programa!$C$2:$E$59,2,FALSE))," ",VLOOKUP(L48,Proposito_programa!$C$2:$E$59,2,FALSE))</f>
        <v>Sistema Distrital de Cuidado</v>
      </c>
      <c r="N48" s="184" t="str">
        <f>IF(ISERROR(VLOOKUP(L48,Proposito_programa!$C$2:$E$59,3,FALSE))," ",VLOOKUP(L48,Proposito_programa!$C$2:$E$59,3,FALSE))</f>
        <v>Propósito 1: Hacer un nuevo contrato social para incrementar la inclusión social, productiva y política</v>
      </c>
      <c r="O48" s="185" t="s">
        <v>1906</v>
      </c>
      <c r="P48" s="186">
        <v>1</v>
      </c>
      <c r="Q48" s="187">
        <v>900959051</v>
      </c>
      <c r="R48" s="341" t="s">
        <v>1589</v>
      </c>
      <c r="S48" s="187" t="s">
        <v>363</v>
      </c>
      <c r="T48" s="187"/>
      <c r="U48" s="188"/>
      <c r="V48" s="189"/>
      <c r="W48" s="190">
        <v>806389000</v>
      </c>
      <c r="X48" s="191"/>
      <c r="Y48" s="192"/>
      <c r="Z48" s="190"/>
      <c r="AA48" s="260">
        <f t="shared" si="0"/>
        <v>806389000</v>
      </c>
      <c r="AB48" s="355">
        <v>0</v>
      </c>
      <c r="AC48" s="193">
        <v>44393</v>
      </c>
      <c r="AD48" s="193">
        <v>44405</v>
      </c>
      <c r="AE48" s="193">
        <v>44647</v>
      </c>
      <c r="AF48" s="194">
        <v>240</v>
      </c>
      <c r="AG48" s="194"/>
      <c r="AH48" s="195"/>
      <c r="AI48" s="187"/>
      <c r="AJ48" s="194"/>
      <c r="AK48" s="193"/>
      <c r="AL48" s="194"/>
      <c r="AM48" s="197"/>
      <c r="AN48" s="197" t="s">
        <v>1718</v>
      </c>
      <c r="AO48" s="197"/>
      <c r="AP48" s="197"/>
      <c r="AQ48" s="382">
        <f t="shared" si="1"/>
        <v>0</v>
      </c>
      <c r="AR48" s="37"/>
      <c r="AS48" s="37"/>
      <c r="AT48" s="37"/>
      <c r="AU48" s="37"/>
      <c r="AV48" s="37"/>
      <c r="AW48" s="37"/>
    </row>
    <row r="49" spans="1:49" s="198" customFormat="1" ht="27.95" hidden="1" customHeight="1">
      <c r="A49" s="198">
        <v>1</v>
      </c>
      <c r="B49" s="176">
        <v>287</v>
      </c>
      <c r="C49" s="176">
        <v>2021</v>
      </c>
      <c r="D49" s="176" t="s">
        <v>1196</v>
      </c>
      <c r="E49" s="177" t="s">
        <v>1197</v>
      </c>
      <c r="F49" s="178" t="s">
        <v>56</v>
      </c>
      <c r="G49" s="179" t="s">
        <v>86</v>
      </c>
      <c r="H49" s="180" t="s">
        <v>111</v>
      </c>
      <c r="I49" s="181" t="s">
        <v>1308</v>
      </c>
      <c r="J49" s="182" t="s">
        <v>85</v>
      </c>
      <c r="K49" s="229" t="s">
        <v>268</v>
      </c>
      <c r="L49" s="183">
        <v>48</v>
      </c>
      <c r="M49" s="184" t="str">
        <f>IF(ISERROR(VLOOKUP(L49,Proposito_programa!$C$2:$E$59,2,FALSE))," ",VLOOKUP(L49,Proposito_programa!$C$2:$E$59,2,FALSE))</f>
        <v>Plataforma institucional para la seguridad y justicia</v>
      </c>
      <c r="N49" s="184" t="str">
        <f>IF(ISERROR(VLOOKUP(L49,Proposito_programa!$C$2:$E$59,3,FALSE))," ",VLOOKUP(L49,Proposito_programa!$C$2:$E$59,3,FALSE))</f>
        <v>Propósito 3: Inspirar confianza y legitimidad para vivir sin miedo y ser epicentro de cultura ciudadana, paz y reconciliación</v>
      </c>
      <c r="O49" s="185" t="s">
        <v>1916</v>
      </c>
      <c r="P49" s="186">
        <v>1</v>
      </c>
      <c r="Q49" s="187">
        <v>830053792</v>
      </c>
      <c r="R49" s="341" t="s">
        <v>1643</v>
      </c>
      <c r="S49" s="187" t="s">
        <v>363</v>
      </c>
      <c r="T49" s="187"/>
      <c r="U49" s="188"/>
      <c r="V49" s="189"/>
      <c r="W49" s="190">
        <v>12417650</v>
      </c>
      <c r="X49" s="191"/>
      <c r="Y49" s="192"/>
      <c r="Z49" s="190"/>
      <c r="AA49" s="260">
        <f t="shared" si="0"/>
        <v>12417650</v>
      </c>
      <c r="AB49" s="355">
        <v>0</v>
      </c>
      <c r="AC49" s="193">
        <v>44455</v>
      </c>
      <c r="AD49" s="193">
        <v>44477</v>
      </c>
      <c r="AE49" s="193">
        <v>44599</v>
      </c>
      <c r="AF49" s="194">
        <v>120</v>
      </c>
      <c r="AG49" s="194"/>
      <c r="AH49" s="195"/>
      <c r="AI49" s="196"/>
      <c r="AJ49" s="194"/>
      <c r="AK49" s="193"/>
      <c r="AL49" s="194"/>
      <c r="AM49" s="197"/>
      <c r="AN49" s="197" t="s">
        <v>1718</v>
      </c>
      <c r="AO49" s="197"/>
      <c r="AP49" s="197"/>
      <c r="AQ49" s="382">
        <f t="shared" si="1"/>
        <v>0</v>
      </c>
      <c r="AR49" s="37"/>
      <c r="AS49" s="37"/>
      <c r="AT49" s="37"/>
      <c r="AU49" s="37"/>
      <c r="AV49" s="37"/>
      <c r="AW49" s="37"/>
    </row>
    <row r="50" spans="1:49" s="198" customFormat="1" ht="27.95" hidden="1" customHeight="1">
      <c r="A50" s="198">
        <v>1</v>
      </c>
      <c r="B50" s="176">
        <v>115</v>
      </c>
      <c r="C50" s="176">
        <v>2021</v>
      </c>
      <c r="D50" s="176" t="s">
        <v>711</v>
      </c>
      <c r="E50" s="177" t="s">
        <v>712</v>
      </c>
      <c r="F50" s="178" t="s">
        <v>90</v>
      </c>
      <c r="G50" s="179" t="s">
        <v>29</v>
      </c>
      <c r="H50" s="180" t="s">
        <v>111</v>
      </c>
      <c r="I50" s="181" t="s">
        <v>1068</v>
      </c>
      <c r="J50" s="182" t="s">
        <v>85</v>
      </c>
      <c r="K50" s="229" t="s">
        <v>268</v>
      </c>
      <c r="L50" s="183">
        <v>57</v>
      </c>
      <c r="M50" s="184" t="str">
        <f>IF(ISERROR(VLOOKUP(L50,Proposito_programa!$C$2:$E$59,2,FALSE))," ",VLOOKUP(L50,Proposito_programa!$C$2:$E$59,2,FALSE))</f>
        <v>Gestión pública local</v>
      </c>
      <c r="N50" s="184" t="str">
        <f>IF(ISERROR(VLOOKUP(L50,Proposito_programa!$C$2:$E$59,3,FALSE))," ",VLOOKUP(L50,Proposito_programa!$C$2:$E$59,3,FALSE))</f>
        <v>Propósito 5: Construir Bogotá - Región con gobierno abierto, transparente y ciudadanía consciente</v>
      </c>
      <c r="O50" s="185" t="s">
        <v>1919</v>
      </c>
      <c r="P50" s="186">
        <v>1</v>
      </c>
      <c r="Q50" s="187">
        <v>1030587570</v>
      </c>
      <c r="R50" s="341" t="s">
        <v>1471</v>
      </c>
      <c r="S50" s="187" t="s">
        <v>362</v>
      </c>
      <c r="T50" s="187"/>
      <c r="U50" s="188"/>
      <c r="V50" s="189"/>
      <c r="W50" s="190">
        <v>33000000</v>
      </c>
      <c r="X50" s="191"/>
      <c r="Y50" s="192">
        <v>1</v>
      </c>
      <c r="Z50" s="190">
        <v>2750000</v>
      </c>
      <c r="AA50" s="260">
        <f t="shared" si="0"/>
        <v>35750000</v>
      </c>
      <c r="AB50" s="355">
        <v>31020000</v>
      </c>
      <c r="AC50" s="193">
        <v>44245</v>
      </c>
      <c r="AD50" s="193">
        <v>44246</v>
      </c>
      <c r="AE50" s="193">
        <v>44574</v>
      </c>
      <c r="AF50" s="194">
        <v>300</v>
      </c>
      <c r="AG50" s="194">
        <v>1</v>
      </c>
      <c r="AH50" s="195">
        <v>25</v>
      </c>
      <c r="AI50" s="187"/>
      <c r="AJ50" s="194"/>
      <c r="AK50" s="193"/>
      <c r="AL50" s="194"/>
      <c r="AM50" s="197"/>
      <c r="AN50" s="197"/>
      <c r="AO50" s="197" t="s">
        <v>1718</v>
      </c>
      <c r="AP50" s="197"/>
      <c r="AQ50" s="382">
        <f t="shared" si="1"/>
        <v>0.86769230769230765</v>
      </c>
      <c r="AR50" s="37"/>
      <c r="AS50" s="37"/>
      <c r="AT50" s="37"/>
      <c r="AU50" s="37"/>
      <c r="AV50" s="37"/>
      <c r="AW50" s="37"/>
    </row>
    <row r="51" spans="1:49" s="198" customFormat="1" ht="27.95" hidden="1" customHeight="1">
      <c r="A51" s="198">
        <v>1</v>
      </c>
      <c r="B51" s="176">
        <v>63094</v>
      </c>
      <c r="C51" s="176">
        <v>2020</v>
      </c>
      <c r="D51" s="176" t="s">
        <v>1757</v>
      </c>
      <c r="E51" s="177" t="s">
        <v>1752</v>
      </c>
      <c r="F51" s="178" t="s">
        <v>56</v>
      </c>
      <c r="G51" s="179" t="s">
        <v>89</v>
      </c>
      <c r="H51" s="180" t="s">
        <v>96</v>
      </c>
      <c r="I51" s="181" t="s">
        <v>1756</v>
      </c>
      <c r="J51" s="182" t="s">
        <v>84</v>
      </c>
      <c r="K51" s="229" t="s">
        <v>268</v>
      </c>
      <c r="L51" s="183" t="s">
        <v>115</v>
      </c>
      <c r="M51" s="184" t="str">
        <f>IF(ISERROR(VLOOKUP(L51,Proposito_programa!$C$2:$E$59,2,FALSE))," ",VLOOKUP(L51,Proposito_programa!$C$2:$E$59,2,FALSE))</f>
        <v xml:space="preserve"> </v>
      </c>
      <c r="N51" s="184" t="str">
        <f>IF(ISERROR(VLOOKUP(L51,Proposito_programa!$C$2:$E$59,3,FALSE))," ",VLOOKUP(L51,Proposito_programa!$C$2:$E$59,3,FALSE))</f>
        <v xml:space="preserve"> </v>
      </c>
      <c r="O51" s="350" t="s">
        <v>1889</v>
      </c>
      <c r="P51" s="186">
        <v>1</v>
      </c>
      <c r="Q51" s="187">
        <v>830053669</v>
      </c>
      <c r="R51" s="341" t="s">
        <v>1760</v>
      </c>
      <c r="S51" s="187" t="s">
        <v>363</v>
      </c>
      <c r="T51" s="187"/>
      <c r="U51" s="188"/>
      <c r="V51" s="189"/>
      <c r="W51" s="190"/>
      <c r="X51" s="191"/>
      <c r="Y51" s="192">
        <v>1</v>
      </c>
      <c r="Z51" s="190">
        <v>11165175</v>
      </c>
      <c r="AA51" s="260">
        <f t="shared" si="0"/>
        <v>11165175</v>
      </c>
      <c r="AB51" s="355">
        <v>0</v>
      </c>
      <c r="AC51" s="193">
        <v>44408</v>
      </c>
      <c r="AD51" s="193">
        <v>44408</v>
      </c>
      <c r="AE51" s="193">
        <v>44869</v>
      </c>
      <c r="AF51" s="194">
        <v>390</v>
      </c>
      <c r="AG51" s="194">
        <v>1</v>
      </c>
      <c r="AH51" s="195">
        <v>68</v>
      </c>
      <c r="AI51" s="196"/>
      <c r="AJ51" s="194"/>
      <c r="AK51" s="193"/>
      <c r="AL51" s="194"/>
      <c r="AM51" s="197"/>
      <c r="AN51" s="197" t="s">
        <v>1718</v>
      </c>
      <c r="AO51" s="197"/>
      <c r="AP51" s="197"/>
      <c r="AQ51" s="382">
        <f t="shared" si="1"/>
        <v>0</v>
      </c>
      <c r="AR51" s="37"/>
      <c r="AS51" s="37"/>
      <c r="AT51" s="37"/>
      <c r="AU51" s="37"/>
      <c r="AV51" s="37"/>
      <c r="AW51" s="37"/>
    </row>
    <row r="52" spans="1:49" s="198" customFormat="1" ht="27.95" hidden="1" customHeight="1">
      <c r="A52" s="198">
        <v>1</v>
      </c>
      <c r="B52" s="176">
        <v>75043</v>
      </c>
      <c r="C52" s="176">
        <v>2021</v>
      </c>
      <c r="D52" s="176" t="s">
        <v>985</v>
      </c>
      <c r="E52" s="177" t="s">
        <v>986</v>
      </c>
      <c r="F52" s="178" t="s">
        <v>52</v>
      </c>
      <c r="G52" s="179" t="s">
        <v>89</v>
      </c>
      <c r="H52" s="180" t="s">
        <v>96</v>
      </c>
      <c r="I52" s="181" t="s">
        <v>1167</v>
      </c>
      <c r="J52" s="182" t="s">
        <v>84</v>
      </c>
      <c r="K52" s="229" t="s">
        <v>268</v>
      </c>
      <c r="L52" s="183" t="s">
        <v>115</v>
      </c>
      <c r="M52" s="184" t="str">
        <f>IF(ISERROR(VLOOKUP(L52,Proposito_programa!$C$2:$E$59,2,FALSE))," ",VLOOKUP(L52,Proposito_programa!$C$2:$E$59,2,FALSE))</f>
        <v xml:space="preserve"> </v>
      </c>
      <c r="N52" s="184" t="str">
        <f>IF(ISERROR(VLOOKUP(L52,Proposito_programa!$C$2:$E$59,3,FALSE))," ",VLOOKUP(L52,Proposito_programa!$C$2:$E$59,3,FALSE))</f>
        <v xml:space="preserve"> </v>
      </c>
      <c r="O52" s="350" t="s">
        <v>1885</v>
      </c>
      <c r="P52" s="186">
        <v>1</v>
      </c>
      <c r="Q52" s="187">
        <v>800230829</v>
      </c>
      <c r="R52" s="341" t="s">
        <v>1640</v>
      </c>
      <c r="S52" s="187" t="s">
        <v>363</v>
      </c>
      <c r="T52" s="187"/>
      <c r="U52" s="188"/>
      <c r="V52" s="189"/>
      <c r="W52" s="190">
        <v>17285940</v>
      </c>
      <c r="X52" s="191"/>
      <c r="Y52" s="192"/>
      <c r="Z52" s="190"/>
      <c r="AA52" s="260">
        <f t="shared" si="0"/>
        <v>17285940</v>
      </c>
      <c r="AB52" s="355">
        <v>17285940</v>
      </c>
      <c r="AC52" s="193">
        <v>44435</v>
      </c>
      <c r="AD52" s="193">
        <v>44435</v>
      </c>
      <c r="AE52" s="193">
        <v>44498</v>
      </c>
      <c r="AF52" s="194">
        <v>30</v>
      </c>
      <c r="AG52" s="194"/>
      <c r="AH52" s="195"/>
      <c r="AI52" s="196"/>
      <c r="AJ52" s="194"/>
      <c r="AK52" s="193"/>
      <c r="AL52" s="194"/>
      <c r="AM52" s="197"/>
      <c r="AN52" s="197"/>
      <c r="AO52" s="197" t="s">
        <v>1718</v>
      </c>
      <c r="AP52" s="197"/>
      <c r="AQ52" s="382">
        <f t="shared" si="1"/>
        <v>1</v>
      </c>
      <c r="AR52" s="37"/>
      <c r="AS52" s="37"/>
      <c r="AT52" s="37"/>
      <c r="AU52" s="37"/>
      <c r="AV52" s="37"/>
      <c r="AW52" s="37"/>
    </row>
    <row r="53" spans="1:49" s="198" customFormat="1" ht="27.95" hidden="1" customHeight="1">
      <c r="A53" s="198">
        <v>1</v>
      </c>
      <c r="B53" s="176">
        <v>293</v>
      </c>
      <c r="C53" s="176">
        <v>2021</v>
      </c>
      <c r="D53" s="176" t="s">
        <v>1208</v>
      </c>
      <c r="E53" s="333" t="s">
        <v>1209</v>
      </c>
      <c r="F53" s="178" t="s">
        <v>52</v>
      </c>
      <c r="G53" s="179" t="s">
        <v>89</v>
      </c>
      <c r="H53" s="180" t="s">
        <v>94</v>
      </c>
      <c r="I53" s="181" t="s">
        <v>1312</v>
      </c>
      <c r="J53" s="182" t="s">
        <v>85</v>
      </c>
      <c r="K53" s="229" t="s">
        <v>268</v>
      </c>
      <c r="L53" s="183">
        <v>30</v>
      </c>
      <c r="M53" s="184" t="str">
        <f>IF(ISERROR(VLOOKUP(L53,Proposito_programa!$C$2:$E$59,2,FALSE))," ",VLOOKUP(L53,Proposito_programa!$C$2:$E$59,2,FALSE))</f>
        <v>Eficiencia en la atención de emergencias</v>
      </c>
      <c r="N53" s="184" t="str">
        <f>IF(ISERROR(VLOOKUP(L53,Proposito_programa!$C$2:$E$59,3,FALSE))," ",VLOOKUP(L53,Proposito_programa!$C$2:$E$59,3,FALSE))</f>
        <v>Propósito 2 : Cambiar Nuestros Hábitos de Vida para Reverdecer a Bogotá y Adaptarnos y Mitigar la Crisis Climática</v>
      </c>
      <c r="O53" s="185" t="s">
        <v>1909</v>
      </c>
      <c r="P53" s="186">
        <v>5</v>
      </c>
      <c r="Q53" s="187">
        <v>900954187</v>
      </c>
      <c r="R53" s="341" t="s">
        <v>1649</v>
      </c>
      <c r="S53" s="187" t="s">
        <v>363</v>
      </c>
      <c r="T53" s="187"/>
      <c r="U53" s="188"/>
      <c r="V53" s="189"/>
      <c r="W53" s="190">
        <v>70454639</v>
      </c>
      <c r="X53" s="191"/>
      <c r="Y53" s="192"/>
      <c r="Z53" s="190"/>
      <c r="AA53" s="260">
        <f t="shared" si="0"/>
        <v>70454639</v>
      </c>
      <c r="AB53" s="355">
        <v>0</v>
      </c>
      <c r="AC53" s="193">
        <v>44468</v>
      </c>
      <c r="AD53" s="193">
        <v>44480</v>
      </c>
      <c r="AE53" s="193">
        <v>44540</v>
      </c>
      <c r="AF53" s="194">
        <v>60</v>
      </c>
      <c r="AG53" s="194"/>
      <c r="AH53" s="195"/>
      <c r="AI53" s="196"/>
      <c r="AJ53" s="194"/>
      <c r="AK53" s="193"/>
      <c r="AL53" s="194"/>
      <c r="AM53" s="197"/>
      <c r="AN53" s="197"/>
      <c r="AO53" s="197" t="s">
        <v>1718</v>
      </c>
      <c r="AP53" s="197"/>
      <c r="AQ53" s="382">
        <f t="shared" si="1"/>
        <v>0</v>
      </c>
      <c r="AR53" s="37"/>
      <c r="AS53" s="37"/>
      <c r="AT53" s="37"/>
      <c r="AU53" s="37"/>
      <c r="AV53" s="37"/>
      <c r="AW53" s="37"/>
    </row>
    <row r="54" spans="1:49" s="198" customFormat="1" ht="27.95" hidden="1" customHeight="1">
      <c r="A54" s="198">
        <v>1</v>
      </c>
      <c r="B54" s="176">
        <v>222</v>
      </c>
      <c r="C54" s="176">
        <v>2021</v>
      </c>
      <c r="D54" s="176" t="s">
        <v>1174</v>
      </c>
      <c r="E54" s="177" t="s">
        <v>872</v>
      </c>
      <c r="F54" s="178" t="s">
        <v>90</v>
      </c>
      <c r="G54" s="179" t="s">
        <v>29</v>
      </c>
      <c r="H54" s="180" t="s">
        <v>111</v>
      </c>
      <c r="I54" s="181" t="s">
        <v>1017</v>
      </c>
      <c r="J54" s="182" t="s">
        <v>85</v>
      </c>
      <c r="K54" s="229" t="s">
        <v>268</v>
      </c>
      <c r="L54" s="183">
        <v>57</v>
      </c>
      <c r="M54" s="184" t="str">
        <f>IF(ISERROR(VLOOKUP(L54,Proposito_programa!$C$2:$E$59,2,FALSE))," ",VLOOKUP(L54,Proposito_programa!$C$2:$E$59,2,FALSE))</f>
        <v>Gestión pública local</v>
      </c>
      <c r="N54" s="184" t="str">
        <f>IF(ISERROR(VLOOKUP(L54,Proposito_programa!$C$2:$E$59,3,FALSE))," ",VLOOKUP(L54,Proposito_programa!$C$2:$E$59,3,FALSE))</f>
        <v>Propósito 5: Construir Bogotá - Región con gobierno abierto, transparente y ciudadanía consciente</v>
      </c>
      <c r="O54" s="185" t="s">
        <v>1920</v>
      </c>
      <c r="P54" s="186">
        <v>1</v>
      </c>
      <c r="Q54" s="187">
        <v>1098675891</v>
      </c>
      <c r="R54" s="341" t="s">
        <v>1577</v>
      </c>
      <c r="S54" s="187" t="s">
        <v>362</v>
      </c>
      <c r="T54" s="187"/>
      <c r="U54" s="188"/>
      <c r="V54" s="189"/>
      <c r="W54" s="190">
        <v>31200000</v>
      </c>
      <c r="X54" s="191"/>
      <c r="Y54" s="192">
        <v>1</v>
      </c>
      <c r="Z54" s="190">
        <v>5720000</v>
      </c>
      <c r="AA54" s="260">
        <f t="shared" si="0"/>
        <v>36920000</v>
      </c>
      <c r="AB54" s="355">
        <v>31720000</v>
      </c>
      <c r="AC54" s="193">
        <v>44340</v>
      </c>
      <c r="AD54" s="193">
        <v>44344</v>
      </c>
      <c r="AE54" s="193">
        <v>44561</v>
      </c>
      <c r="AF54" s="194">
        <v>180</v>
      </c>
      <c r="AG54" s="194">
        <v>1</v>
      </c>
      <c r="AH54" s="195">
        <v>33</v>
      </c>
      <c r="AI54" s="187"/>
      <c r="AJ54" s="194"/>
      <c r="AK54" s="193"/>
      <c r="AL54" s="194"/>
      <c r="AM54" s="197"/>
      <c r="AN54" s="197"/>
      <c r="AO54" s="197" t="s">
        <v>1718</v>
      </c>
      <c r="AP54" s="197"/>
      <c r="AQ54" s="382">
        <f t="shared" si="1"/>
        <v>0.85915492957746475</v>
      </c>
      <c r="AR54" s="37"/>
      <c r="AS54" s="37"/>
      <c r="AT54" s="37"/>
      <c r="AU54" s="37"/>
      <c r="AV54" s="37"/>
      <c r="AW54" s="37"/>
    </row>
    <row r="55" spans="1:49" s="198" customFormat="1" ht="27.95" hidden="1" customHeight="1">
      <c r="A55" s="198">
        <v>1</v>
      </c>
      <c r="B55" s="176">
        <v>55</v>
      </c>
      <c r="C55" s="176">
        <v>2021</v>
      </c>
      <c r="D55" s="176" t="s">
        <v>596</v>
      </c>
      <c r="E55" s="177" t="s">
        <v>597</v>
      </c>
      <c r="F55" s="178" t="s">
        <v>90</v>
      </c>
      <c r="G55" s="179" t="s">
        <v>29</v>
      </c>
      <c r="H55" s="180" t="s">
        <v>111</v>
      </c>
      <c r="I55" s="181" t="s">
        <v>1029</v>
      </c>
      <c r="J55" s="182" t="s">
        <v>85</v>
      </c>
      <c r="K55" s="229" t="s">
        <v>268</v>
      </c>
      <c r="L55" s="183">
        <v>57</v>
      </c>
      <c r="M55" s="184" t="str">
        <f>IF(ISERROR(VLOOKUP(L55,Proposito_programa!$C$2:$E$59,2,FALSE))," ",VLOOKUP(L55,Proposito_programa!$C$2:$E$59,2,FALSE))</f>
        <v>Gestión pública local</v>
      </c>
      <c r="N55" s="184" t="str">
        <f>IF(ISERROR(VLOOKUP(L55,Proposito_programa!$C$2:$E$59,3,FALSE))," ",VLOOKUP(L55,Proposito_programa!$C$2:$E$59,3,FALSE))</f>
        <v>Propósito 5: Construir Bogotá - Región con gobierno abierto, transparente y ciudadanía consciente</v>
      </c>
      <c r="O55" s="185" t="s">
        <v>1919</v>
      </c>
      <c r="P55" s="186">
        <v>1</v>
      </c>
      <c r="Q55" s="187">
        <v>1031163818</v>
      </c>
      <c r="R55" s="341" t="s">
        <v>1412</v>
      </c>
      <c r="S55" s="187" t="s">
        <v>362</v>
      </c>
      <c r="T55" s="187"/>
      <c r="U55" s="188"/>
      <c r="V55" s="189"/>
      <c r="W55" s="190">
        <v>39000000</v>
      </c>
      <c r="X55" s="191"/>
      <c r="Y55" s="192">
        <v>1</v>
      </c>
      <c r="Z55" s="190">
        <v>2600000</v>
      </c>
      <c r="AA55" s="260">
        <f t="shared" si="0"/>
        <v>41600000</v>
      </c>
      <c r="AB55" s="355">
        <v>37700000</v>
      </c>
      <c r="AC55" s="193">
        <v>44204</v>
      </c>
      <c r="AD55" s="193">
        <v>44238</v>
      </c>
      <c r="AE55" s="193">
        <v>44560</v>
      </c>
      <c r="AF55" s="194">
        <v>300</v>
      </c>
      <c r="AG55" s="194">
        <v>1</v>
      </c>
      <c r="AH55" s="195">
        <v>20</v>
      </c>
      <c r="AI55" s="187"/>
      <c r="AJ55" s="194"/>
      <c r="AK55" s="193"/>
      <c r="AL55" s="194"/>
      <c r="AM55" s="197"/>
      <c r="AN55" s="197"/>
      <c r="AO55" s="197" t="s">
        <v>1718</v>
      </c>
      <c r="AP55" s="197"/>
      <c r="AQ55" s="382">
        <f t="shared" si="1"/>
        <v>0.90625</v>
      </c>
      <c r="AR55" s="37"/>
      <c r="AS55" s="37"/>
      <c r="AT55" s="37"/>
      <c r="AU55" s="37"/>
      <c r="AV55" s="37"/>
      <c r="AW55" s="37"/>
    </row>
    <row r="56" spans="1:49" s="198" customFormat="1" ht="27.95" hidden="1" customHeight="1">
      <c r="A56" s="198">
        <v>1</v>
      </c>
      <c r="B56" s="176">
        <v>306</v>
      </c>
      <c r="C56" s="176">
        <v>2021</v>
      </c>
      <c r="D56" s="176" t="s">
        <v>1236</v>
      </c>
      <c r="E56" s="177" t="s">
        <v>1237</v>
      </c>
      <c r="F56" s="178" t="s">
        <v>100</v>
      </c>
      <c r="G56" s="179" t="s">
        <v>29</v>
      </c>
      <c r="H56" s="180" t="s">
        <v>100</v>
      </c>
      <c r="I56" s="181" t="s">
        <v>1323</v>
      </c>
      <c r="J56" s="182" t="s">
        <v>84</v>
      </c>
      <c r="K56" s="229" t="s">
        <v>268</v>
      </c>
      <c r="L56" s="183" t="s">
        <v>115</v>
      </c>
      <c r="M56" s="184" t="str">
        <f>IF(ISERROR(VLOOKUP(L56,Proposito_programa!$C$2:$E$59,2,FALSE))," ",VLOOKUP(L56,Proposito_programa!$C$2:$E$59,2,FALSE))</f>
        <v xml:space="preserve"> </v>
      </c>
      <c r="N56" s="184" t="str">
        <f>IF(ISERROR(VLOOKUP(L56,Proposito_programa!$C$2:$E$59,3,FALSE))," ",VLOOKUP(L56,Proposito_programa!$C$2:$E$59,3,FALSE))</f>
        <v xml:space="preserve"> </v>
      </c>
      <c r="O56" s="185" t="s">
        <v>1925</v>
      </c>
      <c r="P56" s="186">
        <v>1</v>
      </c>
      <c r="Q56" s="187">
        <v>900062917</v>
      </c>
      <c r="R56" s="341" t="s">
        <v>1662</v>
      </c>
      <c r="S56" s="187" t="s">
        <v>363</v>
      </c>
      <c r="T56" s="187"/>
      <c r="U56" s="188"/>
      <c r="V56" s="189"/>
      <c r="W56" s="190">
        <v>3000000</v>
      </c>
      <c r="X56" s="191"/>
      <c r="Y56" s="192"/>
      <c r="Z56" s="190"/>
      <c r="AA56" s="260">
        <f t="shared" si="0"/>
        <v>3000000</v>
      </c>
      <c r="AB56" s="355">
        <v>0</v>
      </c>
      <c r="AC56" s="193">
        <v>44512</v>
      </c>
      <c r="AD56" s="193">
        <v>44524</v>
      </c>
      <c r="AE56" s="193">
        <v>44827</v>
      </c>
      <c r="AF56" s="194">
        <v>300</v>
      </c>
      <c r="AG56" s="194"/>
      <c r="AH56" s="195"/>
      <c r="AI56" s="196"/>
      <c r="AJ56" s="194"/>
      <c r="AK56" s="193"/>
      <c r="AL56" s="194"/>
      <c r="AM56" s="197"/>
      <c r="AN56" s="197" t="s">
        <v>1718</v>
      </c>
      <c r="AO56" s="197"/>
      <c r="AP56" s="197"/>
      <c r="AQ56" s="382">
        <f t="shared" si="1"/>
        <v>0</v>
      </c>
      <c r="AR56" s="37"/>
      <c r="AS56" s="37"/>
      <c r="AT56" s="37"/>
      <c r="AU56" s="37"/>
      <c r="AV56" s="37"/>
      <c r="AW56" s="37"/>
    </row>
    <row r="57" spans="1:49" s="198" customFormat="1" ht="27.95" hidden="1" customHeight="1">
      <c r="A57" s="198">
        <v>1</v>
      </c>
      <c r="B57" s="176">
        <v>311</v>
      </c>
      <c r="C57" s="176">
        <v>2021</v>
      </c>
      <c r="D57" s="176" t="s">
        <v>1246</v>
      </c>
      <c r="E57" s="177" t="s">
        <v>1247</v>
      </c>
      <c r="F57" s="178" t="s">
        <v>90</v>
      </c>
      <c r="G57" s="179" t="s">
        <v>29</v>
      </c>
      <c r="H57" s="180" t="s">
        <v>111</v>
      </c>
      <c r="I57" s="181" t="s">
        <v>1328</v>
      </c>
      <c r="J57" s="182" t="s">
        <v>85</v>
      </c>
      <c r="K57" s="229" t="s">
        <v>268</v>
      </c>
      <c r="L57" s="183">
        <v>57</v>
      </c>
      <c r="M57" s="184" t="str">
        <f>IF(ISERROR(VLOOKUP(L57,Proposito_programa!$C$2:$E$59,2,FALSE))," ",VLOOKUP(L57,Proposito_programa!$C$2:$E$59,2,FALSE))</f>
        <v>Gestión pública local</v>
      </c>
      <c r="N57" s="184" t="str">
        <f>IF(ISERROR(VLOOKUP(L57,Proposito_programa!$C$2:$E$59,3,FALSE))," ",VLOOKUP(L57,Proposito_programa!$C$2:$E$59,3,FALSE))</f>
        <v>Propósito 5: Construir Bogotá - Región con gobierno abierto, transparente y ciudadanía consciente</v>
      </c>
      <c r="O57" s="185" t="s">
        <v>1920</v>
      </c>
      <c r="P57" s="186">
        <v>1</v>
      </c>
      <c r="Q57" s="187">
        <v>80001279</v>
      </c>
      <c r="R57" s="341" t="s">
        <v>1666</v>
      </c>
      <c r="S57" s="187" t="s">
        <v>362</v>
      </c>
      <c r="T57" s="187"/>
      <c r="U57" s="188"/>
      <c r="V57" s="189"/>
      <c r="W57" s="190">
        <v>7800000</v>
      </c>
      <c r="X57" s="191"/>
      <c r="Y57" s="192"/>
      <c r="Z57" s="190"/>
      <c r="AA57" s="260">
        <f t="shared" si="0"/>
        <v>7800000</v>
      </c>
      <c r="AB57" s="355">
        <v>0</v>
      </c>
      <c r="AC57" s="193">
        <v>44539</v>
      </c>
      <c r="AD57" s="193">
        <v>44551</v>
      </c>
      <c r="AE57" s="193">
        <v>44596</v>
      </c>
      <c r="AF57" s="194">
        <v>45</v>
      </c>
      <c r="AG57" s="194"/>
      <c r="AH57" s="195"/>
      <c r="AI57" s="196"/>
      <c r="AJ57" s="194"/>
      <c r="AK57" s="193"/>
      <c r="AL57" s="194"/>
      <c r="AM57" s="197"/>
      <c r="AN57" s="197" t="s">
        <v>1718</v>
      </c>
      <c r="AO57" s="197"/>
      <c r="AP57" s="197"/>
      <c r="AQ57" s="382">
        <f t="shared" si="1"/>
        <v>0</v>
      </c>
      <c r="AR57" s="37"/>
      <c r="AS57" s="37"/>
      <c r="AT57" s="37"/>
      <c r="AU57" s="37"/>
      <c r="AV57" s="37"/>
      <c r="AW57" s="37"/>
    </row>
    <row r="58" spans="1:49" s="198" customFormat="1" ht="27.95" hidden="1" customHeight="1">
      <c r="A58" s="198">
        <v>1</v>
      </c>
      <c r="B58" s="176">
        <v>112</v>
      </c>
      <c r="C58" s="176">
        <v>2021</v>
      </c>
      <c r="D58" s="176" t="s">
        <v>705</v>
      </c>
      <c r="E58" s="177" t="s">
        <v>706</v>
      </c>
      <c r="F58" s="178" t="s">
        <v>90</v>
      </c>
      <c r="G58" s="179" t="s">
        <v>29</v>
      </c>
      <c r="H58" s="180" t="s">
        <v>111</v>
      </c>
      <c r="I58" s="181" t="s">
        <v>1011</v>
      </c>
      <c r="J58" s="182" t="s">
        <v>85</v>
      </c>
      <c r="K58" s="229" t="s">
        <v>268</v>
      </c>
      <c r="L58" s="183">
        <v>1</v>
      </c>
      <c r="M58" s="184" t="str">
        <f>IF(ISERROR(VLOOKUP(L58,Proposito_programa!$C$2:$E$59,2,FALSE))," ",VLOOKUP(L58,Proposito_programa!$C$2:$E$59,2,FALSE))</f>
        <v>Subsidios y transferencias para la equidad</v>
      </c>
      <c r="N58" s="184" t="str">
        <f>IF(ISERROR(VLOOKUP(L58,Proposito_programa!$C$2:$E$59,3,FALSE))," ",VLOOKUP(L58,Proposito_programa!$C$2:$E$59,3,FALSE))</f>
        <v>Propósito 1: Hacer un nuevo contrato social para incrementar la inclusión social, productiva y política</v>
      </c>
      <c r="O58" s="185" t="s">
        <v>1898</v>
      </c>
      <c r="P58" s="186">
        <v>1</v>
      </c>
      <c r="Q58" s="187">
        <v>80114984</v>
      </c>
      <c r="R58" s="341" t="s">
        <v>1468</v>
      </c>
      <c r="S58" s="187" t="s">
        <v>362</v>
      </c>
      <c r="T58" s="187"/>
      <c r="U58" s="188"/>
      <c r="V58" s="189"/>
      <c r="W58" s="190">
        <v>41600000</v>
      </c>
      <c r="X58" s="191"/>
      <c r="Y58" s="192">
        <v>1</v>
      </c>
      <c r="Z58" s="190">
        <v>12306667</v>
      </c>
      <c r="AA58" s="260">
        <f t="shared" si="0"/>
        <v>53906667</v>
      </c>
      <c r="AB58" s="355">
        <v>43160000</v>
      </c>
      <c r="AC58" s="193">
        <v>44245</v>
      </c>
      <c r="AD58" s="193">
        <v>44249</v>
      </c>
      <c r="AE58" s="193">
        <v>44561</v>
      </c>
      <c r="AF58" s="194">
        <v>240</v>
      </c>
      <c r="AG58" s="194"/>
      <c r="AH58" s="195">
        <v>71</v>
      </c>
      <c r="AI58" s="187"/>
      <c r="AJ58" s="194"/>
      <c r="AK58" s="193"/>
      <c r="AL58" s="194"/>
      <c r="AM58" s="197"/>
      <c r="AN58" s="197"/>
      <c r="AO58" s="197" t="s">
        <v>1718</v>
      </c>
      <c r="AP58" s="197"/>
      <c r="AQ58" s="382">
        <f t="shared" si="1"/>
        <v>0.80064308186592203</v>
      </c>
      <c r="AR58" s="37"/>
      <c r="AS58" s="37"/>
      <c r="AT58" s="37"/>
      <c r="AU58" s="37"/>
      <c r="AV58" s="37"/>
      <c r="AW58" s="37"/>
    </row>
    <row r="59" spans="1:49" s="198" customFormat="1" ht="27.95" hidden="1" customHeight="1">
      <c r="A59" s="198">
        <v>1</v>
      </c>
      <c r="B59" s="176">
        <v>225</v>
      </c>
      <c r="C59" s="176">
        <v>2021</v>
      </c>
      <c r="D59" s="176" t="s">
        <v>877</v>
      </c>
      <c r="E59" s="333" t="s">
        <v>878</v>
      </c>
      <c r="F59" s="178" t="s">
        <v>100</v>
      </c>
      <c r="G59" s="179" t="s">
        <v>29</v>
      </c>
      <c r="H59" s="180" t="s">
        <v>100</v>
      </c>
      <c r="I59" s="181" t="s">
        <v>1129</v>
      </c>
      <c r="J59" s="182" t="s">
        <v>84</v>
      </c>
      <c r="K59" s="229" t="s">
        <v>268</v>
      </c>
      <c r="L59" s="183" t="s">
        <v>115</v>
      </c>
      <c r="M59" s="184" t="str">
        <f>IF(ISERROR(VLOOKUP(L59,Proposito_programa!$C$2:$E$59,2,FALSE))," ",VLOOKUP(L59,Proposito_programa!$C$2:$E$59,2,FALSE))</f>
        <v xml:space="preserve"> </v>
      </c>
      <c r="N59" s="184" t="str">
        <f>IF(ISERROR(VLOOKUP(L59,Proposito_programa!$C$2:$E$59,3,FALSE))," ",VLOOKUP(L59,Proposito_programa!$C$2:$E$59,3,FALSE))</f>
        <v xml:space="preserve"> </v>
      </c>
      <c r="O59" s="185" t="s">
        <v>1355</v>
      </c>
      <c r="P59" s="186">
        <v>1</v>
      </c>
      <c r="Q59" s="187">
        <v>899099061</v>
      </c>
      <c r="R59" s="341" t="s">
        <v>1579</v>
      </c>
      <c r="S59" s="187" t="s">
        <v>363</v>
      </c>
      <c r="T59" s="187"/>
      <c r="U59" s="188"/>
      <c r="V59" s="189"/>
      <c r="W59" s="190">
        <v>0</v>
      </c>
      <c r="X59" s="191"/>
      <c r="Y59" s="192"/>
      <c r="Z59" s="190"/>
      <c r="AA59" s="260">
        <f t="shared" si="0"/>
        <v>0</v>
      </c>
      <c r="AB59" s="348" t="s">
        <v>1931</v>
      </c>
      <c r="AC59" s="193">
        <v>44365</v>
      </c>
      <c r="AD59" s="193">
        <v>44378</v>
      </c>
      <c r="AE59" s="193">
        <v>44742</v>
      </c>
      <c r="AF59" s="194">
        <v>360</v>
      </c>
      <c r="AG59" s="194"/>
      <c r="AH59" s="195"/>
      <c r="AI59" s="187"/>
      <c r="AJ59" s="194"/>
      <c r="AK59" s="193"/>
      <c r="AL59" s="194"/>
      <c r="AM59" s="197"/>
      <c r="AN59" s="197" t="s">
        <v>1718</v>
      </c>
      <c r="AO59" s="197"/>
      <c r="AP59" s="197"/>
      <c r="AQ59" s="382" t="str">
        <f t="shared" si="1"/>
        <v>-</v>
      </c>
      <c r="AR59" s="37"/>
      <c r="AS59" s="37"/>
      <c r="AT59" s="37"/>
      <c r="AU59" s="37"/>
      <c r="AV59" s="37"/>
      <c r="AW59" s="37"/>
    </row>
    <row r="60" spans="1:49" s="198" customFormat="1" ht="27.95" hidden="1" customHeight="1">
      <c r="A60" s="198">
        <v>1</v>
      </c>
      <c r="B60" s="176">
        <v>233</v>
      </c>
      <c r="C60" s="176">
        <v>2021</v>
      </c>
      <c r="D60" s="176" t="s">
        <v>892</v>
      </c>
      <c r="E60" s="177" t="s">
        <v>893</v>
      </c>
      <c r="F60" s="178" t="s">
        <v>100</v>
      </c>
      <c r="G60" s="179" t="s">
        <v>29</v>
      </c>
      <c r="H60" s="180" t="s">
        <v>100</v>
      </c>
      <c r="I60" s="181" t="s">
        <v>1136</v>
      </c>
      <c r="J60" s="182" t="s">
        <v>85</v>
      </c>
      <c r="K60" s="229" t="s">
        <v>268</v>
      </c>
      <c r="L60" s="183">
        <v>17</v>
      </c>
      <c r="M60" s="184" t="str">
        <f>IF(ISERROR(VLOOKUP(L60,Proposito_programa!$C$2:$E$59,2,FALSE))," ",VLOOKUP(L60,Proposito_programa!$C$2:$E$59,2,FALSE))</f>
        <v>Jóvenes con capacidades: Proyecto de vida para la ciudadanía, la innovación y el trabajo del siglo XXI</v>
      </c>
      <c r="N60" s="184" t="str">
        <f>IF(ISERROR(VLOOKUP(L60,Proposito_programa!$C$2:$E$59,3,FALSE))," ",VLOOKUP(L60,Proposito_programa!$C$2:$E$59,3,FALSE))</f>
        <v>Propósito 1: Hacer un nuevo contrato social para incrementar la inclusión social, productiva y política</v>
      </c>
      <c r="O60" s="185" t="s">
        <v>1900</v>
      </c>
      <c r="P60" s="186">
        <v>1</v>
      </c>
      <c r="Q60" s="187">
        <v>899999061</v>
      </c>
      <c r="R60" s="341" t="s">
        <v>1586</v>
      </c>
      <c r="S60" s="187" t="s">
        <v>363</v>
      </c>
      <c r="T60" s="187"/>
      <c r="U60" s="188"/>
      <c r="V60" s="189"/>
      <c r="W60" s="190">
        <v>2531277000</v>
      </c>
      <c r="X60" s="191"/>
      <c r="Y60" s="192"/>
      <c r="Z60" s="190"/>
      <c r="AA60" s="260">
        <f t="shared" si="0"/>
        <v>2531277000</v>
      </c>
      <c r="AB60" s="355">
        <v>2531277000</v>
      </c>
      <c r="AC60" s="193">
        <v>44375</v>
      </c>
      <c r="AD60" s="193">
        <v>44386</v>
      </c>
      <c r="AE60" s="193">
        <v>46568</v>
      </c>
      <c r="AF60" s="194">
        <v>2160</v>
      </c>
      <c r="AG60" s="194"/>
      <c r="AH60" s="195"/>
      <c r="AI60" s="187"/>
      <c r="AJ60" s="194"/>
      <c r="AK60" s="193"/>
      <c r="AL60" s="194"/>
      <c r="AM60" s="197"/>
      <c r="AN60" s="197" t="s">
        <v>1718</v>
      </c>
      <c r="AO60" s="197"/>
      <c r="AP60" s="197"/>
      <c r="AQ60" s="382">
        <f t="shared" si="1"/>
        <v>1</v>
      </c>
      <c r="AR60" s="37"/>
      <c r="AS60" s="37"/>
      <c r="AT60" s="37"/>
      <c r="AU60" s="37"/>
      <c r="AV60" s="37"/>
      <c r="AW60" s="37"/>
    </row>
    <row r="61" spans="1:49" s="253" customFormat="1" ht="27.95" hidden="1" customHeight="1">
      <c r="A61" s="253">
        <v>1</v>
      </c>
      <c r="B61" s="357">
        <v>248</v>
      </c>
      <c r="C61" s="357">
        <v>2021</v>
      </c>
      <c r="D61" s="357" t="s">
        <v>921</v>
      </c>
      <c r="E61" s="358" t="s">
        <v>891</v>
      </c>
      <c r="F61" s="359" t="s">
        <v>100</v>
      </c>
      <c r="G61" s="360" t="s">
        <v>29</v>
      </c>
      <c r="H61" s="361" t="s">
        <v>100</v>
      </c>
      <c r="I61" s="362" t="s">
        <v>1150</v>
      </c>
      <c r="J61" s="363" t="s">
        <v>85</v>
      </c>
      <c r="K61" s="364" t="s">
        <v>268</v>
      </c>
      <c r="L61" s="365">
        <v>24</v>
      </c>
      <c r="M61" s="366" t="str">
        <f>IF(ISERROR(VLOOKUP(L61,Proposito_programa!$C$2:$E$59,2,FALSE))," ",VLOOKUP(L61,Proposito_programa!$C$2:$E$59,2,FALSE))</f>
        <v>Bogotá región emprendedora e innovadora</v>
      </c>
      <c r="N61" s="366" t="str">
        <f>IF(ISERROR(VLOOKUP(L61,Proposito_programa!$C$2:$E$59,3,FALSE))," ",VLOOKUP(L61,Proposito_programa!$C$2:$E$59,3,FALSE))</f>
        <v>Propósito 1: Hacer un nuevo contrato social para incrementar la inclusión social, productiva y política</v>
      </c>
      <c r="O61" s="367" t="s">
        <v>1932</v>
      </c>
      <c r="P61" s="368">
        <v>1</v>
      </c>
      <c r="Q61" s="337">
        <v>899999061</v>
      </c>
      <c r="R61" s="369" t="s">
        <v>1601</v>
      </c>
      <c r="S61" s="337" t="s">
        <v>363</v>
      </c>
      <c r="T61" s="337"/>
      <c r="U61" s="370"/>
      <c r="V61" s="371"/>
      <c r="W61" s="372">
        <v>474280000</v>
      </c>
      <c r="X61" s="373"/>
      <c r="Y61" s="374"/>
      <c r="Z61" s="372"/>
      <c r="AA61" s="372">
        <f t="shared" ref="AA61" si="4">+W61+X61+Z61</f>
        <v>474280000</v>
      </c>
      <c r="AB61" s="375">
        <v>474280000</v>
      </c>
      <c r="AC61" s="376">
        <v>44377</v>
      </c>
      <c r="AD61" s="376">
        <v>44384</v>
      </c>
      <c r="AE61" s="376">
        <v>44742</v>
      </c>
      <c r="AF61" s="377">
        <v>354</v>
      </c>
      <c r="AG61" s="377"/>
      <c r="AH61" s="378"/>
      <c r="AI61" s="337"/>
      <c r="AJ61" s="377"/>
      <c r="AK61" s="376"/>
      <c r="AL61" s="377"/>
      <c r="AM61" s="379"/>
      <c r="AN61" s="379" t="s">
        <v>1718</v>
      </c>
      <c r="AO61" s="379"/>
      <c r="AP61" s="379"/>
      <c r="AQ61" s="382">
        <f t="shared" si="1"/>
        <v>1</v>
      </c>
      <c r="AR61" s="380"/>
      <c r="AS61" s="380"/>
      <c r="AT61" s="380"/>
      <c r="AU61" s="380"/>
      <c r="AV61" s="380"/>
      <c r="AW61" s="380"/>
    </row>
    <row r="62" spans="1:49" s="198" customFormat="1" ht="27.95" hidden="1" customHeight="1">
      <c r="A62" s="198">
        <v>0</v>
      </c>
      <c r="B62" s="305">
        <v>248</v>
      </c>
      <c r="C62" s="305">
        <v>2021</v>
      </c>
      <c r="D62" s="305" t="s">
        <v>921</v>
      </c>
      <c r="E62" s="306" t="s">
        <v>891</v>
      </c>
      <c r="F62" s="307" t="s">
        <v>100</v>
      </c>
      <c r="G62" s="308" t="s">
        <v>29</v>
      </c>
      <c r="H62" s="309" t="s">
        <v>100</v>
      </c>
      <c r="I62" s="310" t="s">
        <v>1150</v>
      </c>
      <c r="J62" s="311" t="s">
        <v>85</v>
      </c>
      <c r="K62" s="312" t="s">
        <v>268</v>
      </c>
      <c r="L62" s="313">
        <v>21</v>
      </c>
      <c r="M62" s="314" t="str">
        <f>IF(ISERROR(VLOOKUP(L62,Proposito_programa!$C$2:$E$59,2,FALSE))," ",VLOOKUP(L62,Proposito_programa!$C$2:$E$59,2,FALSE))</f>
        <v>Creación y vida cotidiana: Apropiación ciudadana del arte, la cultura y el patrimonio, para la democracia cultural</v>
      </c>
      <c r="N62" s="314" t="str">
        <f>IF(ISERROR(VLOOKUP(L62,Proposito_programa!$C$2:$E$59,3,FALSE))," ",VLOOKUP(L62,Proposito_programa!$C$2:$E$59,3,FALSE))</f>
        <v>Propósito 1: Hacer un nuevo contrato social para incrementar la inclusión social, productiva y política</v>
      </c>
      <c r="O62" s="185" t="s">
        <v>1903</v>
      </c>
      <c r="P62" s="186">
        <v>1</v>
      </c>
      <c r="Q62" s="316">
        <v>899999061</v>
      </c>
      <c r="R62" s="341" t="s">
        <v>1601</v>
      </c>
      <c r="S62" s="316" t="s">
        <v>363</v>
      </c>
      <c r="T62" s="316"/>
      <c r="U62" s="317"/>
      <c r="V62" s="318"/>
      <c r="W62" s="319">
        <v>1053466000</v>
      </c>
      <c r="X62" s="320"/>
      <c r="Y62" s="321"/>
      <c r="Z62" s="319"/>
      <c r="AA62" s="319">
        <f t="shared" si="0"/>
        <v>1053466000</v>
      </c>
      <c r="AB62" s="356">
        <v>1053466000</v>
      </c>
      <c r="AC62" s="323">
        <v>44377</v>
      </c>
      <c r="AD62" s="323">
        <v>44384</v>
      </c>
      <c r="AE62" s="323">
        <v>44742</v>
      </c>
      <c r="AF62" s="324">
        <v>354</v>
      </c>
      <c r="AG62" s="324"/>
      <c r="AH62" s="325"/>
      <c r="AI62" s="187"/>
      <c r="AJ62" s="324"/>
      <c r="AK62" s="323"/>
      <c r="AL62" s="324"/>
      <c r="AM62" s="197"/>
      <c r="AN62" s="197" t="s">
        <v>1718</v>
      </c>
      <c r="AO62" s="197"/>
      <c r="AP62" s="197"/>
      <c r="AQ62" s="382">
        <f t="shared" si="1"/>
        <v>1</v>
      </c>
      <c r="AR62" s="327"/>
      <c r="AS62" s="327"/>
      <c r="AT62" s="327"/>
      <c r="AU62" s="327"/>
      <c r="AV62" s="327"/>
      <c r="AW62" s="327"/>
    </row>
    <row r="63" spans="1:49" s="198" customFormat="1" ht="27.95" hidden="1" customHeight="1">
      <c r="A63" s="198">
        <v>1</v>
      </c>
      <c r="B63" s="176">
        <v>78708</v>
      </c>
      <c r="C63" s="176">
        <v>2021</v>
      </c>
      <c r="D63" s="176" t="s">
        <v>1232</v>
      </c>
      <c r="E63" s="177" t="s">
        <v>1233</v>
      </c>
      <c r="F63" s="178" t="s">
        <v>52</v>
      </c>
      <c r="G63" s="179" t="s">
        <v>89</v>
      </c>
      <c r="H63" s="180" t="s">
        <v>96</v>
      </c>
      <c r="I63" s="181" t="s">
        <v>1321</v>
      </c>
      <c r="J63" s="182" t="s">
        <v>84</v>
      </c>
      <c r="K63" s="229" t="s">
        <v>268</v>
      </c>
      <c r="L63" s="183" t="s">
        <v>115</v>
      </c>
      <c r="M63" s="184" t="str">
        <f>IF(ISERROR(VLOOKUP(L63,Proposito_programa!$C$2:$E$59,2,FALSE))," ",VLOOKUP(L63,Proposito_programa!$C$2:$E$59,2,FALSE))</f>
        <v xml:space="preserve"> </v>
      </c>
      <c r="N63" s="184" t="str">
        <f>IF(ISERROR(VLOOKUP(L63,Proposito_programa!$C$2:$E$59,3,FALSE))," ",VLOOKUP(L63,Proposito_programa!$C$2:$E$59,3,FALSE))</f>
        <v xml:space="preserve"> </v>
      </c>
      <c r="O63" s="185" t="s">
        <v>1897</v>
      </c>
      <c r="P63" s="186">
        <v>1</v>
      </c>
      <c r="Q63" s="187" t="s">
        <v>1357</v>
      </c>
      <c r="R63" s="341" t="s">
        <v>1660</v>
      </c>
      <c r="S63" s="187" t="s">
        <v>363</v>
      </c>
      <c r="T63" s="187"/>
      <c r="U63" s="188"/>
      <c r="V63" s="189"/>
      <c r="W63" s="190">
        <v>489000</v>
      </c>
      <c r="X63" s="191"/>
      <c r="Y63" s="192"/>
      <c r="Z63" s="190"/>
      <c r="AA63" s="260">
        <f t="shared" si="0"/>
        <v>489000</v>
      </c>
      <c r="AB63" s="355">
        <v>0</v>
      </c>
      <c r="AC63" s="193">
        <v>44498</v>
      </c>
      <c r="AD63" s="193">
        <v>44498</v>
      </c>
      <c r="AE63" s="193">
        <v>44530</v>
      </c>
      <c r="AF63" s="194">
        <v>30</v>
      </c>
      <c r="AG63" s="194"/>
      <c r="AH63" s="195"/>
      <c r="AI63" s="196"/>
      <c r="AJ63" s="194"/>
      <c r="AK63" s="193"/>
      <c r="AL63" s="194"/>
      <c r="AM63" s="197"/>
      <c r="AN63" s="197"/>
      <c r="AO63" s="197" t="s">
        <v>1718</v>
      </c>
      <c r="AP63" s="197"/>
      <c r="AQ63" s="382">
        <f t="shared" si="1"/>
        <v>0</v>
      </c>
      <c r="AR63" s="37"/>
      <c r="AS63" s="37"/>
      <c r="AT63" s="37"/>
      <c r="AU63" s="37"/>
      <c r="AV63" s="37"/>
      <c r="AW63" s="37"/>
    </row>
    <row r="64" spans="1:49" s="198" customFormat="1" ht="27.95" hidden="1" customHeight="1">
      <c r="A64" s="198">
        <v>1</v>
      </c>
      <c r="B64" s="176">
        <v>146</v>
      </c>
      <c r="C64" s="176">
        <v>2021</v>
      </c>
      <c r="D64" s="176" t="s">
        <v>772</v>
      </c>
      <c r="E64" s="177" t="s">
        <v>773</v>
      </c>
      <c r="F64" s="178" t="s">
        <v>90</v>
      </c>
      <c r="G64" s="179" t="s">
        <v>29</v>
      </c>
      <c r="H64" s="180" t="s">
        <v>111</v>
      </c>
      <c r="I64" s="181" t="s">
        <v>1011</v>
      </c>
      <c r="J64" s="182" t="s">
        <v>85</v>
      </c>
      <c r="K64" s="229" t="s">
        <v>268</v>
      </c>
      <c r="L64" s="183">
        <v>1</v>
      </c>
      <c r="M64" s="184" t="str">
        <f>IF(ISERROR(VLOOKUP(L64,Proposito_programa!$C$2:$E$59,2,FALSE))," ",VLOOKUP(L64,Proposito_programa!$C$2:$E$59,2,FALSE))</f>
        <v>Subsidios y transferencias para la equidad</v>
      </c>
      <c r="N64" s="184" t="str">
        <f>IF(ISERROR(VLOOKUP(L64,Proposito_programa!$C$2:$E$59,3,FALSE))," ",VLOOKUP(L64,Proposito_programa!$C$2:$E$59,3,FALSE))</f>
        <v>Propósito 1: Hacer un nuevo contrato social para incrementar la inclusión social, productiva y política</v>
      </c>
      <c r="O64" s="185" t="s">
        <v>1898</v>
      </c>
      <c r="P64" s="186">
        <v>1</v>
      </c>
      <c r="Q64" s="187">
        <v>39766949</v>
      </c>
      <c r="R64" s="341" t="s">
        <v>1502</v>
      </c>
      <c r="S64" s="187" t="s">
        <v>362</v>
      </c>
      <c r="T64" s="187"/>
      <c r="U64" s="188"/>
      <c r="V64" s="189"/>
      <c r="W64" s="190">
        <v>41600000</v>
      </c>
      <c r="X64" s="191"/>
      <c r="Y64" s="192">
        <v>1</v>
      </c>
      <c r="Z64" s="190">
        <v>11786667</v>
      </c>
      <c r="AA64" s="260">
        <f t="shared" si="0"/>
        <v>53386667</v>
      </c>
      <c r="AB64" s="355">
        <v>47840000</v>
      </c>
      <c r="AC64" s="193">
        <v>44252</v>
      </c>
      <c r="AD64" s="193">
        <v>44252</v>
      </c>
      <c r="AE64" s="193">
        <v>44561</v>
      </c>
      <c r="AF64" s="194">
        <v>240</v>
      </c>
      <c r="AG64" s="194">
        <v>1</v>
      </c>
      <c r="AH64" s="195">
        <v>68</v>
      </c>
      <c r="AI64" s="187"/>
      <c r="AJ64" s="194"/>
      <c r="AK64" s="193"/>
      <c r="AL64" s="194"/>
      <c r="AM64" s="197"/>
      <c r="AN64" s="197"/>
      <c r="AO64" s="197" t="s">
        <v>1718</v>
      </c>
      <c r="AP64" s="197"/>
      <c r="AQ64" s="382">
        <f t="shared" si="1"/>
        <v>0.89610389050884187</v>
      </c>
      <c r="AR64" s="37"/>
      <c r="AS64" s="37"/>
      <c r="AT64" s="37"/>
      <c r="AU64" s="37"/>
      <c r="AV64" s="37"/>
      <c r="AW64" s="37"/>
    </row>
    <row r="65" spans="1:49" s="198" customFormat="1" ht="27.95" hidden="1" customHeight="1">
      <c r="A65" s="198">
        <v>1</v>
      </c>
      <c r="B65" s="176">
        <v>271</v>
      </c>
      <c r="C65" s="176">
        <v>2021</v>
      </c>
      <c r="D65" s="176" t="s">
        <v>959</v>
      </c>
      <c r="E65" s="177" t="s">
        <v>960</v>
      </c>
      <c r="F65" s="178" t="s">
        <v>90</v>
      </c>
      <c r="G65" s="179" t="s">
        <v>29</v>
      </c>
      <c r="H65" s="180" t="s">
        <v>111</v>
      </c>
      <c r="I65" s="181" t="s">
        <v>1157</v>
      </c>
      <c r="J65" s="182" t="s">
        <v>85</v>
      </c>
      <c r="K65" s="229" t="s">
        <v>268</v>
      </c>
      <c r="L65" s="183">
        <v>30</v>
      </c>
      <c r="M65" s="184" t="str">
        <f>IF(ISERROR(VLOOKUP(L65,Proposito_programa!$C$2:$E$59,2,FALSE))," ",VLOOKUP(L65,Proposito_programa!$C$2:$E$59,2,FALSE))</f>
        <v>Eficiencia en la atención de emergencias</v>
      </c>
      <c r="N65" s="184" t="str">
        <f>IF(ISERROR(VLOOKUP(L65,Proposito_programa!$C$2:$E$59,3,FALSE))," ",VLOOKUP(L65,Proposito_programa!$C$2:$E$59,3,FALSE))</f>
        <v>Propósito 2 : Cambiar Nuestros Hábitos de Vida para Reverdecer a Bogotá y Adaptarnos y Mitigar la Crisis Climática</v>
      </c>
      <c r="O65" s="185" t="s">
        <v>1909</v>
      </c>
      <c r="P65" s="186">
        <v>1</v>
      </c>
      <c r="Q65" s="187">
        <v>52025495</v>
      </c>
      <c r="R65" s="341" t="s">
        <v>1623</v>
      </c>
      <c r="S65" s="187" t="s">
        <v>362</v>
      </c>
      <c r="T65" s="187"/>
      <c r="U65" s="188"/>
      <c r="V65" s="189"/>
      <c r="W65" s="190">
        <v>8100000</v>
      </c>
      <c r="X65" s="191"/>
      <c r="Y65" s="192"/>
      <c r="Z65" s="190"/>
      <c r="AA65" s="260">
        <f t="shared" si="0"/>
        <v>8100000</v>
      </c>
      <c r="AB65" s="355">
        <v>5760000</v>
      </c>
      <c r="AC65" s="193">
        <v>44421</v>
      </c>
      <c r="AD65" s="193">
        <v>44433</v>
      </c>
      <c r="AE65" s="193">
        <v>44567</v>
      </c>
      <c r="AF65" s="194">
        <v>135</v>
      </c>
      <c r="AG65" s="194"/>
      <c r="AH65" s="195"/>
      <c r="AI65" s="187"/>
      <c r="AJ65" s="194"/>
      <c r="AK65" s="193"/>
      <c r="AL65" s="194"/>
      <c r="AM65" s="197"/>
      <c r="AN65" s="197"/>
      <c r="AO65" s="197" t="s">
        <v>1718</v>
      </c>
      <c r="AP65" s="197"/>
      <c r="AQ65" s="382">
        <f t="shared" si="1"/>
        <v>0.71111111111111114</v>
      </c>
      <c r="AR65" s="37"/>
      <c r="AS65" s="37"/>
      <c r="AT65" s="37"/>
      <c r="AU65" s="37"/>
      <c r="AV65" s="37"/>
      <c r="AW65" s="37"/>
    </row>
    <row r="66" spans="1:49" s="198" customFormat="1" ht="27.95" hidden="1" customHeight="1">
      <c r="A66" s="198">
        <v>1</v>
      </c>
      <c r="B66" s="176">
        <v>30</v>
      </c>
      <c r="C66" s="176">
        <v>2021</v>
      </c>
      <c r="D66" s="176" t="s">
        <v>546</v>
      </c>
      <c r="E66" s="177" t="s">
        <v>547</v>
      </c>
      <c r="F66" s="178" t="s">
        <v>90</v>
      </c>
      <c r="G66" s="179" t="s">
        <v>29</v>
      </c>
      <c r="H66" s="180" t="s">
        <v>111</v>
      </c>
      <c r="I66" s="181" t="s">
        <v>1010</v>
      </c>
      <c r="J66" s="182" t="s">
        <v>85</v>
      </c>
      <c r="K66" s="229" t="s">
        <v>268</v>
      </c>
      <c r="L66" s="183">
        <v>57</v>
      </c>
      <c r="M66" s="184" t="str">
        <f>IF(ISERROR(VLOOKUP(L66,Proposito_programa!$C$2:$E$59,2,FALSE))," ",VLOOKUP(L66,Proposito_programa!$C$2:$E$59,2,FALSE))</f>
        <v>Gestión pública local</v>
      </c>
      <c r="N66" s="184" t="str">
        <f>IF(ISERROR(VLOOKUP(L66,Proposito_programa!$C$2:$E$59,3,FALSE))," ",VLOOKUP(L66,Proposito_programa!$C$2:$E$59,3,FALSE))</f>
        <v>Propósito 5: Construir Bogotá - Región con gobierno abierto, transparente y ciudadanía consciente</v>
      </c>
      <c r="O66" s="185" t="s">
        <v>1919</v>
      </c>
      <c r="P66" s="186">
        <v>1</v>
      </c>
      <c r="Q66" s="187">
        <v>52219936</v>
      </c>
      <c r="R66" s="341" t="s">
        <v>1387</v>
      </c>
      <c r="S66" s="187" t="s">
        <v>362</v>
      </c>
      <c r="T66" s="187"/>
      <c r="U66" s="188"/>
      <c r="V66" s="189"/>
      <c r="W66" s="190">
        <v>67000000</v>
      </c>
      <c r="X66" s="191"/>
      <c r="Y66" s="192">
        <v>1</v>
      </c>
      <c r="Z66" s="190">
        <v>6253333</v>
      </c>
      <c r="AA66" s="260">
        <f t="shared" si="0"/>
        <v>73253333</v>
      </c>
      <c r="AB66" s="355">
        <v>59853333</v>
      </c>
      <c r="AC66" s="193">
        <v>44229</v>
      </c>
      <c r="AD66" s="193">
        <v>44230</v>
      </c>
      <c r="AE66" s="193">
        <v>44560</v>
      </c>
      <c r="AF66" s="194">
        <v>300</v>
      </c>
      <c r="AG66" s="194">
        <v>1</v>
      </c>
      <c r="AH66" s="195">
        <v>28</v>
      </c>
      <c r="AI66" s="187">
        <v>1022360143</v>
      </c>
      <c r="AJ66" s="194" t="s">
        <v>1695</v>
      </c>
      <c r="AK66" s="193">
        <v>44294</v>
      </c>
      <c r="AL66" s="252">
        <v>52260000</v>
      </c>
      <c r="AM66" s="197"/>
      <c r="AN66" s="197"/>
      <c r="AO66" s="197" t="s">
        <v>1718</v>
      </c>
      <c r="AP66" s="197"/>
      <c r="AQ66" s="382">
        <f t="shared" si="1"/>
        <v>0.81707316989931367</v>
      </c>
      <c r="AR66" s="37"/>
      <c r="AS66" s="37"/>
      <c r="AT66" s="37"/>
      <c r="AU66" s="37"/>
      <c r="AV66" s="37"/>
      <c r="AW66" s="37"/>
    </row>
    <row r="67" spans="1:49" s="198" customFormat="1" ht="27.95" hidden="1" customHeight="1">
      <c r="A67" s="198">
        <v>1</v>
      </c>
      <c r="B67" s="176">
        <v>94</v>
      </c>
      <c r="C67" s="176">
        <v>2021</v>
      </c>
      <c r="D67" s="176" t="s">
        <v>671</v>
      </c>
      <c r="E67" s="177" t="s">
        <v>672</v>
      </c>
      <c r="F67" s="178" t="s">
        <v>90</v>
      </c>
      <c r="G67" s="179" t="s">
        <v>29</v>
      </c>
      <c r="H67" s="180" t="s">
        <v>111</v>
      </c>
      <c r="I67" s="181" t="s">
        <v>1058</v>
      </c>
      <c r="J67" s="182" t="s">
        <v>85</v>
      </c>
      <c r="K67" s="229" t="s">
        <v>268</v>
      </c>
      <c r="L67" s="183">
        <v>57</v>
      </c>
      <c r="M67" s="184" t="str">
        <f>IF(ISERROR(VLOOKUP(L67,Proposito_programa!$C$2:$E$59,2,FALSE))," ",VLOOKUP(L67,Proposito_programa!$C$2:$E$59,2,FALSE))</f>
        <v>Gestión pública local</v>
      </c>
      <c r="N67" s="184" t="str">
        <f>IF(ISERROR(VLOOKUP(L67,Proposito_programa!$C$2:$E$59,3,FALSE))," ",VLOOKUP(L67,Proposito_programa!$C$2:$E$59,3,FALSE))</f>
        <v>Propósito 5: Construir Bogotá - Región con gobierno abierto, transparente y ciudadanía consciente</v>
      </c>
      <c r="O67" s="185" t="s">
        <v>1920</v>
      </c>
      <c r="P67" s="186">
        <v>1</v>
      </c>
      <c r="Q67" s="187">
        <v>1105781137</v>
      </c>
      <c r="R67" s="341" t="s">
        <v>1450</v>
      </c>
      <c r="S67" s="187" t="s">
        <v>362</v>
      </c>
      <c r="T67" s="187"/>
      <c r="U67" s="188"/>
      <c r="V67" s="189"/>
      <c r="W67" s="190">
        <v>62000000</v>
      </c>
      <c r="X67" s="191"/>
      <c r="Y67" s="192">
        <v>1</v>
      </c>
      <c r="Z67" s="190">
        <v>6613333</v>
      </c>
      <c r="AA67" s="260">
        <f t="shared" si="0"/>
        <v>68613333</v>
      </c>
      <c r="AB67" s="355">
        <v>59726667</v>
      </c>
      <c r="AC67" s="193">
        <v>44239</v>
      </c>
      <c r="AD67" s="193">
        <v>44239</v>
      </c>
      <c r="AE67" s="193">
        <v>44574</v>
      </c>
      <c r="AF67" s="194">
        <v>300</v>
      </c>
      <c r="AG67" s="194">
        <v>1</v>
      </c>
      <c r="AH67" s="195">
        <v>32</v>
      </c>
      <c r="AI67" s="187"/>
      <c r="AJ67" s="194"/>
      <c r="AK67" s="193"/>
      <c r="AL67" s="194"/>
      <c r="AM67" s="197"/>
      <c r="AN67" s="197"/>
      <c r="AO67" s="197" t="s">
        <v>1718</v>
      </c>
      <c r="AP67" s="197"/>
      <c r="AQ67" s="382">
        <f t="shared" si="1"/>
        <v>0.87048193679791064</v>
      </c>
      <c r="AR67" s="37"/>
      <c r="AS67" s="37"/>
      <c r="AT67" s="37"/>
      <c r="AU67" s="37"/>
      <c r="AV67" s="37"/>
      <c r="AW67" s="37"/>
    </row>
    <row r="68" spans="1:49" s="198" customFormat="1" ht="27.95" hidden="1" customHeight="1">
      <c r="A68" s="198">
        <v>1</v>
      </c>
      <c r="B68" s="176">
        <v>168</v>
      </c>
      <c r="C68" s="176">
        <v>2021</v>
      </c>
      <c r="D68" s="176" t="s">
        <v>780</v>
      </c>
      <c r="E68" s="177" t="s">
        <v>781</v>
      </c>
      <c r="F68" s="178" t="s">
        <v>90</v>
      </c>
      <c r="G68" s="179" t="s">
        <v>29</v>
      </c>
      <c r="H68" s="180" t="s">
        <v>111</v>
      </c>
      <c r="I68" s="181" t="s">
        <v>1093</v>
      </c>
      <c r="J68" s="182" t="s">
        <v>85</v>
      </c>
      <c r="K68" s="229" t="s">
        <v>268</v>
      </c>
      <c r="L68" s="183">
        <v>43</v>
      </c>
      <c r="M68" s="184" t="str">
        <f>IF(ISERROR(VLOOKUP(L68,Proposito_programa!$C$2:$E$59,2,FALSE))," ",VLOOKUP(L68,Proposito_programa!$C$2:$E$59,2,FALSE))</f>
        <v>Cultura ciudadana para la confianza, la convivencia y la participación desde la vida cotidiana</v>
      </c>
      <c r="N68" s="184" t="str">
        <f>IF(ISERROR(VLOOKUP(L68,Proposito_programa!$C$2:$E$59,3,FALSE))," ",VLOOKUP(L68,Proposito_programa!$C$2:$E$59,3,FALSE))</f>
        <v>Propósito 3: Inspirar confianza y legitimidad para vivir sin miedo y ser epicentro de cultura ciudadana, paz y reconciliación</v>
      </c>
      <c r="O68" s="185" t="s">
        <v>1914</v>
      </c>
      <c r="P68" s="186">
        <v>1</v>
      </c>
      <c r="Q68" s="187">
        <v>1031148872</v>
      </c>
      <c r="R68" s="341" t="s">
        <v>1524</v>
      </c>
      <c r="S68" s="187" t="s">
        <v>362</v>
      </c>
      <c r="T68" s="187"/>
      <c r="U68" s="188"/>
      <c r="V68" s="189"/>
      <c r="W68" s="190">
        <v>19800000</v>
      </c>
      <c r="X68" s="191"/>
      <c r="Y68" s="192">
        <v>1</v>
      </c>
      <c r="Z68" s="190">
        <v>3153333</v>
      </c>
      <c r="AA68" s="260">
        <f t="shared" si="0"/>
        <v>22953333</v>
      </c>
      <c r="AB68" s="355">
        <v>19800000</v>
      </c>
      <c r="AC68" s="193">
        <v>44253</v>
      </c>
      <c r="AD68" s="193">
        <v>44256</v>
      </c>
      <c r="AE68" s="193">
        <v>44574</v>
      </c>
      <c r="AF68" s="194">
        <v>270</v>
      </c>
      <c r="AG68" s="194">
        <v>1</v>
      </c>
      <c r="AH68" s="195">
        <v>43</v>
      </c>
      <c r="AI68" s="187"/>
      <c r="AJ68" s="194"/>
      <c r="AK68" s="193"/>
      <c r="AL68" s="194"/>
      <c r="AM68" s="197"/>
      <c r="AN68" s="197"/>
      <c r="AO68" s="197" t="s">
        <v>1718</v>
      </c>
      <c r="AP68" s="197"/>
      <c r="AQ68" s="382">
        <f t="shared" si="1"/>
        <v>0.86261982083386324</v>
      </c>
      <c r="AR68" s="37"/>
      <c r="AS68" s="37"/>
      <c r="AT68" s="37"/>
      <c r="AU68" s="37"/>
      <c r="AV68" s="37"/>
      <c r="AW68" s="37"/>
    </row>
    <row r="69" spans="1:49" s="198" customFormat="1" ht="27.95" hidden="1" customHeight="1">
      <c r="A69" s="198">
        <v>1</v>
      </c>
      <c r="B69" s="176">
        <v>26</v>
      </c>
      <c r="C69" s="176">
        <v>2021</v>
      </c>
      <c r="D69" s="176" t="s">
        <v>539</v>
      </c>
      <c r="E69" s="177" t="s">
        <v>540</v>
      </c>
      <c r="F69" s="178" t="s">
        <v>90</v>
      </c>
      <c r="G69" s="179" t="s">
        <v>29</v>
      </c>
      <c r="H69" s="180" t="s">
        <v>111</v>
      </c>
      <c r="I69" s="181" t="s">
        <v>1006</v>
      </c>
      <c r="J69" s="182" t="s">
        <v>85</v>
      </c>
      <c r="K69" s="229" t="s">
        <v>268</v>
      </c>
      <c r="L69" s="183">
        <v>57</v>
      </c>
      <c r="M69" s="184" t="str">
        <f>IF(ISERROR(VLOOKUP(L69,Proposito_programa!$C$2:$E$59,2,FALSE))," ",VLOOKUP(L69,Proposito_programa!$C$2:$E$59,2,FALSE))</f>
        <v>Gestión pública local</v>
      </c>
      <c r="N69" s="184" t="str">
        <f>IF(ISERROR(VLOOKUP(L69,Proposito_programa!$C$2:$E$59,3,FALSE))," ",VLOOKUP(L69,Proposito_programa!$C$2:$E$59,3,FALSE))</f>
        <v>Propósito 5: Construir Bogotá - Región con gobierno abierto, transparente y ciudadanía consciente</v>
      </c>
      <c r="O69" s="185" t="s">
        <v>1919</v>
      </c>
      <c r="P69" s="186">
        <v>1</v>
      </c>
      <c r="Q69" s="187">
        <v>51647190</v>
      </c>
      <c r="R69" s="341" t="s">
        <v>1383</v>
      </c>
      <c r="S69" s="187" t="s">
        <v>362</v>
      </c>
      <c r="T69" s="187"/>
      <c r="U69" s="188"/>
      <c r="V69" s="189"/>
      <c r="W69" s="190">
        <v>78000000</v>
      </c>
      <c r="X69" s="191"/>
      <c r="Y69" s="192">
        <v>1</v>
      </c>
      <c r="Z69" s="190">
        <v>7540000</v>
      </c>
      <c r="AA69" s="260">
        <f t="shared" si="0"/>
        <v>85540000</v>
      </c>
      <c r="AB69" s="355">
        <v>77740000</v>
      </c>
      <c r="AC69" s="193">
        <v>44228</v>
      </c>
      <c r="AD69" s="193">
        <v>44229</v>
      </c>
      <c r="AE69" s="193">
        <v>44560</v>
      </c>
      <c r="AF69" s="194">
        <v>300</v>
      </c>
      <c r="AG69" s="194">
        <v>1</v>
      </c>
      <c r="AH69" s="195">
        <v>29</v>
      </c>
      <c r="AI69" s="187"/>
      <c r="AJ69" s="194"/>
      <c r="AK69" s="193"/>
      <c r="AL69" s="194"/>
      <c r="AM69" s="197"/>
      <c r="AN69" s="197"/>
      <c r="AO69" s="197" t="s">
        <v>1718</v>
      </c>
      <c r="AP69" s="197"/>
      <c r="AQ69" s="382">
        <f t="shared" si="1"/>
        <v>0.90881458966565354</v>
      </c>
      <c r="AR69" s="37"/>
      <c r="AS69" s="37"/>
      <c r="AT69" s="37"/>
      <c r="AU69" s="37"/>
      <c r="AV69" s="37"/>
      <c r="AW69" s="37"/>
    </row>
    <row r="70" spans="1:49" s="198" customFormat="1" ht="27.95" hidden="1" customHeight="1">
      <c r="A70" s="198">
        <v>1</v>
      </c>
      <c r="B70" s="176">
        <v>153</v>
      </c>
      <c r="C70" s="176">
        <v>2021</v>
      </c>
      <c r="D70" s="176" t="s">
        <v>780</v>
      </c>
      <c r="E70" s="177" t="s">
        <v>781</v>
      </c>
      <c r="F70" s="178" t="s">
        <v>90</v>
      </c>
      <c r="G70" s="179" t="s">
        <v>29</v>
      </c>
      <c r="H70" s="180" t="s">
        <v>111</v>
      </c>
      <c r="I70" s="181" t="s">
        <v>1093</v>
      </c>
      <c r="J70" s="182" t="s">
        <v>85</v>
      </c>
      <c r="K70" s="229" t="s">
        <v>268</v>
      </c>
      <c r="L70" s="183">
        <v>43</v>
      </c>
      <c r="M70" s="184" t="str">
        <f>IF(ISERROR(VLOOKUP(L70,Proposito_programa!$C$2:$E$59,2,FALSE))," ",VLOOKUP(L70,Proposito_programa!$C$2:$E$59,2,FALSE))</f>
        <v>Cultura ciudadana para la confianza, la convivencia y la participación desde la vida cotidiana</v>
      </c>
      <c r="N70" s="184" t="str">
        <f>IF(ISERROR(VLOOKUP(L70,Proposito_programa!$C$2:$E$59,3,FALSE))," ",VLOOKUP(L70,Proposito_programa!$C$2:$E$59,3,FALSE))</f>
        <v>Propósito 3: Inspirar confianza y legitimidad para vivir sin miedo y ser epicentro de cultura ciudadana, paz y reconciliación</v>
      </c>
      <c r="O70" s="185" t="s">
        <v>1914</v>
      </c>
      <c r="P70" s="186">
        <v>1</v>
      </c>
      <c r="Q70" s="187">
        <v>53002331</v>
      </c>
      <c r="R70" s="341" t="s">
        <v>1509</v>
      </c>
      <c r="S70" s="187" t="s">
        <v>362</v>
      </c>
      <c r="T70" s="187"/>
      <c r="U70" s="188"/>
      <c r="V70" s="189"/>
      <c r="W70" s="190">
        <v>19800000</v>
      </c>
      <c r="X70" s="191"/>
      <c r="Y70" s="192">
        <v>1</v>
      </c>
      <c r="Z70" s="190">
        <v>3080000</v>
      </c>
      <c r="AA70" s="260">
        <f t="shared" si="0"/>
        <v>22880000</v>
      </c>
      <c r="AB70" s="355">
        <v>19726667</v>
      </c>
      <c r="AC70" s="193">
        <v>44253</v>
      </c>
      <c r="AD70" s="193">
        <v>44257</v>
      </c>
      <c r="AE70" s="193">
        <v>44574</v>
      </c>
      <c r="AF70" s="194">
        <v>270</v>
      </c>
      <c r="AG70" s="194">
        <v>1</v>
      </c>
      <c r="AH70" s="195">
        <v>42</v>
      </c>
      <c r="AI70" s="187"/>
      <c r="AJ70" s="194"/>
      <c r="AK70" s="193"/>
      <c r="AL70" s="194"/>
      <c r="AM70" s="197"/>
      <c r="AN70" s="197"/>
      <c r="AO70" s="197" t="s">
        <v>1718</v>
      </c>
      <c r="AP70" s="197"/>
      <c r="AQ70" s="382">
        <f t="shared" si="1"/>
        <v>0.86217950174825175</v>
      </c>
      <c r="AR70" s="37"/>
      <c r="AS70" s="37"/>
      <c r="AT70" s="37"/>
      <c r="AU70" s="37"/>
      <c r="AV70" s="37"/>
      <c r="AW70" s="37"/>
    </row>
    <row r="71" spans="1:49" s="198" customFormat="1" ht="27.95" hidden="1" customHeight="1">
      <c r="B71" s="176"/>
      <c r="C71" s="176">
        <v>2021</v>
      </c>
      <c r="D71" s="176"/>
      <c r="E71" s="177"/>
      <c r="F71" s="178" t="s">
        <v>106</v>
      </c>
      <c r="G71" s="178" t="s">
        <v>106</v>
      </c>
      <c r="H71" s="178" t="s">
        <v>106</v>
      </c>
      <c r="I71" s="181" t="s">
        <v>1773</v>
      </c>
      <c r="J71" s="182" t="s">
        <v>84</v>
      </c>
      <c r="K71" s="229" t="s">
        <v>268</v>
      </c>
      <c r="L71" s="183" t="s">
        <v>115</v>
      </c>
      <c r="M71" s="184" t="str">
        <f>IF(ISERROR(VLOOKUP(L71,Proposito_programa!$C$2:$E$59,2,FALSE))," ",VLOOKUP(L71,Proposito_programa!$C$2:$E$59,2,FALSE))</f>
        <v xml:space="preserve"> </v>
      </c>
      <c r="N71" s="184" t="str">
        <f>IF(ISERROR(VLOOKUP(L71,Proposito_programa!$C$2:$E$59,3,FALSE))," ",VLOOKUP(L71,Proposito_programa!$C$2:$E$59,3,FALSE))</f>
        <v xml:space="preserve"> </v>
      </c>
      <c r="O71" s="185" t="s">
        <v>1891</v>
      </c>
      <c r="P71" s="186"/>
      <c r="Q71" s="187"/>
      <c r="R71" s="340" t="s">
        <v>1773</v>
      </c>
      <c r="S71" s="187"/>
      <c r="T71" s="187"/>
      <c r="U71" s="188"/>
      <c r="V71" s="189"/>
      <c r="W71" s="190">
        <v>141370000</v>
      </c>
      <c r="X71" s="191"/>
      <c r="Y71" s="192"/>
      <c r="Z71" s="190"/>
      <c r="AA71" s="260">
        <f t="shared" si="0"/>
        <v>141370000</v>
      </c>
      <c r="AB71" s="355">
        <v>115511200</v>
      </c>
      <c r="AC71" s="193">
        <v>44197</v>
      </c>
      <c r="AD71" s="193">
        <v>44197</v>
      </c>
      <c r="AE71" s="193">
        <v>44561</v>
      </c>
      <c r="AF71" s="194">
        <v>360</v>
      </c>
      <c r="AG71" s="194"/>
      <c r="AH71" s="195"/>
      <c r="AI71" s="196"/>
      <c r="AJ71" s="194"/>
      <c r="AK71" s="193"/>
      <c r="AL71" s="194"/>
      <c r="AM71" s="197"/>
      <c r="AN71" s="197"/>
      <c r="AO71" s="197" t="s">
        <v>1718</v>
      </c>
      <c r="AP71" s="197"/>
      <c r="AQ71" s="382">
        <f t="shared" si="1"/>
        <v>0.8170842470113886</v>
      </c>
      <c r="AR71" s="37"/>
      <c r="AS71" s="37"/>
      <c r="AT71" s="37"/>
      <c r="AU71" s="37"/>
      <c r="AV71" s="37"/>
      <c r="AW71" s="37"/>
    </row>
    <row r="72" spans="1:49" s="198" customFormat="1" ht="27.95" hidden="1" customHeight="1">
      <c r="A72" s="198">
        <v>1</v>
      </c>
      <c r="B72" s="176">
        <v>62</v>
      </c>
      <c r="C72" s="176">
        <v>2021</v>
      </c>
      <c r="D72" s="176" t="s">
        <v>610</v>
      </c>
      <c r="E72" s="177" t="s">
        <v>611</v>
      </c>
      <c r="F72" s="178" t="s">
        <v>90</v>
      </c>
      <c r="G72" s="179" t="s">
        <v>29</v>
      </c>
      <c r="H72" s="180" t="s">
        <v>111</v>
      </c>
      <c r="I72" s="181" t="s">
        <v>1035</v>
      </c>
      <c r="J72" s="182" t="s">
        <v>85</v>
      </c>
      <c r="K72" s="229" t="s">
        <v>268</v>
      </c>
      <c r="L72" s="183">
        <v>57</v>
      </c>
      <c r="M72" s="184" t="str">
        <f>IF(ISERROR(VLOOKUP(L72,Proposito_programa!$C$2:$E$59,2,FALSE))," ",VLOOKUP(L72,Proposito_programa!$C$2:$E$59,2,FALSE))</f>
        <v>Gestión pública local</v>
      </c>
      <c r="N72" s="184" t="str">
        <f>IF(ISERROR(VLOOKUP(L72,Proposito_programa!$C$2:$E$59,3,FALSE))," ",VLOOKUP(L72,Proposito_programa!$C$2:$E$59,3,FALSE))</f>
        <v>Propósito 5: Construir Bogotá - Región con gobierno abierto, transparente y ciudadanía consciente</v>
      </c>
      <c r="O72" s="185" t="s">
        <v>1919</v>
      </c>
      <c r="P72" s="186">
        <v>1</v>
      </c>
      <c r="Q72" s="187">
        <v>52726734</v>
      </c>
      <c r="R72" s="341" t="s">
        <v>1419</v>
      </c>
      <c r="S72" s="187" t="s">
        <v>362</v>
      </c>
      <c r="T72" s="187"/>
      <c r="U72" s="188"/>
      <c r="V72" s="189"/>
      <c r="W72" s="190">
        <v>52000000</v>
      </c>
      <c r="X72" s="191"/>
      <c r="Y72" s="192">
        <v>1</v>
      </c>
      <c r="Z72" s="190">
        <v>5546667</v>
      </c>
      <c r="AA72" s="260">
        <f t="shared" si="0"/>
        <v>57546667</v>
      </c>
      <c r="AB72" s="355">
        <v>50093333</v>
      </c>
      <c r="AC72" s="193">
        <v>44237</v>
      </c>
      <c r="AD72" s="193">
        <v>44239</v>
      </c>
      <c r="AE72" s="193">
        <v>44574</v>
      </c>
      <c r="AF72" s="194">
        <v>300</v>
      </c>
      <c r="AG72" s="194">
        <v>1</v>
      </c>
      <c r="AH72" s="195">
        <v>32</v>
      </c>
      <c r="AI72" s="187"/>
      <c r="AJ72" s="194"/>
      <c r="AK72" s="193"/>
      <c r="AL72" s="194"/>
      <c r="AM72" s="197"/>
      <c r="AN72" s="197"/>
      <c r="AO72" s="197" t="s">
        <v>1718</v>
      </c>
      <c r="AP72" s="197"/>
      <c r="AQ72" s="382">
        <f t="shared" si="1"/>
        <v>0.8704819168762632</v>
      </c>
      <c r="AR72" s="37"/>
      <c r="AS72" s="37"/>
      <c r="AT72" s="37"/>
      <c r="AU72" s="37"/>
      <c r="AV72" s="37"/>
      <c r="AW72" s="37"/>
    </row>
    <row r="73" spans="1:49" s="198" customFormat="1" ht="27.95" hidden="1" customHeight="1">
      <c r="A73" s="198">
        <v>1</v>
      </c>
      <c r="B73" s="176">
        <v>137</v>
      </c>
      <c r="C73" s="176">
        <v>2021</v>
      </c>
      <c r="D73" s="176" t="s">
        <v>754</v>
      </c>
      <c r="E73" s="177" t="s">
        <v>755</v>
      </c>
      <c r="F73" s="178" t="s">
        <v>90</v>
      </c>
      <c r="G73" s="179" t="s">
        <v>29</v>
      </c>
      <c r="H73" s="180" t="s">
        <v>111</v>
      </c>
      <c r="I73" s="181" t="s">
        <v>1085</v>
      </c>
      <c r="J73" s="182" t="s">
        <v>85</v>
      </c>
      <c r="K73" s="229" t="s">
        <v>268</v>
      </c>
      <c r="L73" s="183">
        <v>57</v>
      </c>
      <c r="M73" s="184" t="str">
        <f>IF(ISERROR(VLOOKUP(L73,Proposito_programa!$C$2:$E$59,2,FALSE))," ",VLOOKUP(L73,Proposito_programa!$C$2:$E$59,2,FALSE))</f>
        <v>Gestión pública local</v>
      </c>
      <c r="N73" s="184" t="str">
        <f>IF(ISERROR(VLOOKUP(L73,Proposito_programa!$C$2:$E$59,3,FALSE))," ",VLOOKUP(L73,Proposito_programa!$C$2:$E$59,3,FALSE))</f>
        <v>Propósito 5: Construir Bogotá - Región con gobierno abierto, transparente y ciudadanía consciente</v>
      </c>
      <c r="O73" s="185" t="s">
        <v>1919</v>
      </c>
      <c r="P73" s="186">
        <v>1</v>
      </c>
      <c r="Q73" s="187">
        <v>1090386786</v>
      </c>
      <c r="R73" s="341" t="s">
        <v>1493</v>
      </c>
      <c r="S73" s="187" t="s">
        <v>362</v>
      </c>
      <c r="T73" s="187"/>
      <c r="U73" s="188"/>
      <c r="V73" s="189"/>
      <c r="W73" s="190">
        <v>31200000</v>
      </c>
      <c r="X73" s="191"/>
      <c r="Y73" s="192">
        <v>1</v>
      </c>
      <c r="Z73" s="190">
        <v>15600000</v>
      </c>
      <c r="AA73" s="260">
        <f t="shared" si="0"/>
        <v>46800000</v>
      </c>
      <c r="AB73" s="355">
        <v>42813333</v>
      </c>
      <c r="AC73" s="193">
        <v>44249</v>
      </c>
      <c r="AD73" s="193">
        <v>44251</v>
      </c>
      <c r="AE73" s="193">
        <v>44523</v>
      </c>
      <c r="AF73" s="194">
        <v>180</v>
      </c>
      <c r="AG73" s="194"/>
      <c r="AH73" s="195">
        <v>90</v>
      </c>
      <c r="AI73" s="187"/>
      <c r="AJ73" s="194"/>
      <c r="AK73" s="193"/>
      <c r="AL73" s="194"/>
      <c r="AM73" s="197"/>
      <c r="AN73" s="197"/>
      <c r="AO73" s="197" t="s">
        <v>1718</v>
      </c>
      <c r="AP73" s="197"/>
      <c r="AQ73" s="382">
        <f t="shared" si="1"/>
        <v>0.91481480769230772</v>
      </c>
      <c r="AR73" s="37"/>
      <c r="AS73" s="37"/>
      <c r="AT73" s="37"/>
      <c r="AU73" s="37"/>
      <c r="AV73" s="37"/>
      <c r="AW73" s="37"/>
    </row>
    <row r="74" spans="1:49" s="198" customFormat="1" ht="27.95" hidden="1" customHeight="1">
      <c r="A74" s="198">
        <v>1</v>
      </c>
      <c r="B74" s="176">
        <v>109</v>
      </c>
      <c r="C74" s="176">
        <v>2021</v>
      </c>
      <c r="D74" s="176" t="s">
        <v>700</v>
      </c>
      <c r="E74" s="177" t="s">
        <v>1172</v>
      </c>
      <c r="F74" s="178" t="s">
        <v>90</v>
      </c>
      <c r="G74" s="179" t="s">
        <v>29</v>
      </c>
      <c r="H74" s="180" t="s">
        <v>111</v>
      </c>
      <c r="I74" s="181" t="s">
        <v>1011</v>
      </c>
      <c r="J74" s="182" t="s">
        <v>85</v>
      </c>
      <c r="K74" s="229" t="s">
        <v>268</v>
      </c>
      <c r="L74" s="183">
        <v>1</v>
      </c>
      <c r="M74" s="184" t="str">
        <f>IF(ISERROR(VLOOKUP(L74,Proposito_programa!$C$2:$E$59,2,FALSE))," ",VLOOKUP(L74,Proposito_programa!$C$2:$E$59,2,FALSE))</f>
        <v>Subsidios y transferencias para la equidad</v>
      </c>
      <c r="N74" s="184" t="str">
        <f>IF(ISERROR(VLOOKUP(L74,Proposito_programa!$C$2:$E$59,3,FALSE))," ",VLOOKUP(L74,Proposito_programa!$C$2:$E$59,3,FALSE))</f>
        <v>Propósito 1: Hacer un nuevo contrato social para incrementar la inclusión social, productiva y política</v>
      </c>
      <c r="O74" s="185" t="s">
        <v>1898</v>
      </c>
      <c r="P74" s="186">
        <v>1</v>
      </c>
      <c r="Q74" s="187">
        <v>60340764</v>
      </c>
      <c r="R74" s="341" t="s">
        <v>1465</v>
      </c>
      <c r="S74" s="187" t="s">
        <v>362</v>
      </c>
      <c r="T74" s="187"/>
      <c r="U74" s="188"/>
      <c r="V74" s="189"/>
      <c r="W74" s="190">
        <v>41600000</v>
      </c>
      <c r="X74" s="191"/>
      <c r="Y74" s="192">
        <v>1</v>
      </c>
      <c r="Z74" s="190">
        <v>14560000</v>
      </c>
      <c r="AA74" s="260">
        <f t="shared" si="0"/>
        <v>56160000</v>
      </c>
      <c r="AB74" s="355">
        <v>48360000</v>
      </c>
      <c r="AC74" s="193">
        <v>44245</v>
      </c>
      <c r="AD74" s="193">
        <v>44249</v>
      </c>
      <c r="AE74" s="193">
        <v>44574</v>
      </c>
      <c r="AF74" s="194">
        <v>240</v>
      </c>
      <c r="AG74" s="194">
        <v>1</v>
      </c>
      <c r="AH74" s="195">
        <v>84</v>
      </c>
      <c r="AI74" s="187"/>
      <c r="AJ74" s="194"/>
      <c r="AK74" s="193"/>
      <c r="AL74" s="194"/>
      <c r="AM74" s="197"/>
      <c r="AN74" s="197"/>
      <c r="AO74" s="197" t="s">
        <v>1718</v>
      </c>
      <c r="AP74" s="197"/>
      <c r="AQ74" s="382">
        <f t="shared" si="1"/>
        <v>0.86111111111111116</v>
      </c>
      <c r="AR74" s="37"/>
      <c r="AS74" s="37"/>
      <c r="AT74" s="37"/>
      <c r="AU74" s="37"/>
      <c r="AV74" s="37"/>
      <c r="AW74" s="37"/>
    </row>
    <row r="75" spans="1:49" s="198" customFormat="1" ht="27.95" hidden="1" customHeight="1">
      <c r="A75" s="198">
        <v>1</v>
      </c>
      <c r="B75" s="176">
        <v>312</v>
      </c>
      <c r="C75" s="176">
        <v>2021</v>
      </c>
      <c r="D75" s="176" t="s">
        <v>1248</v>
      </c>
      <c r="E75" s="333" t="s">
        <v>1249</v>
      </c>
      <c r="F75" s="178" t="s">
        <v>52</v>
      </c>
      <c r="G75" s="179" t="s">
        <v>89</v>
      </c>
      <c r="H75" s="180" t="s">
        <v>94</v>
      </c>
      <c r="I75" s="181" t="s">
        <v>1329</v>
      </c>
      <c r="J75" s="182" t="s">
        <v>85</v>
      </c>
      <c r="K75" s="229" t="s">
        <v>268</v>
      </c>
      <c r="L75" s="183">
        <v>14</v>
      </c>
      <c r="M75" s="184" t="str">
        <f>IF(ISERROR(VLOOKUP(L75,Proposito_programa!$C$2:$E$59,2,FALSE))," ",VLOOKUP(L75,Proposito_programa!$C$2:$E$59,2,FALSE))</f>
        <v>Formación integral: más y mejor tiempo en los colegios</v>
      </c>
      <c r="N75" s="184" t="str">
        <f>IF(ISERROR(VLOOKUP(L75,Proposito_programa!$C$2:$E$59,3,FALSE))," ",VLOOKUP(L75,Proposito_programa!$C$2:$E$59,3,FALSE))</f>
        <v>Propósito 1: Hacer un nuevo contrato social para incrementar la inclusión social, productiva y política</v>
      </c>
      <c r="O75" s="185" t="s">
        <v>1901</v>
      </c>
      <c r="P75" s="186">
        <v>3</v>
      </c>
      <c r="Q75" s="187">
        <v>830016004</v>
      </c>
      <c r="R75" s="341" t="s">
        <v>1667</v>
      </c>
      <c r="S75" s="187" t="s">
        <v>363</v>
      </c>
      <c r="T75" s="187"/>
      <c r="U75" s="188"/>
      <c r="V75" s="189"/>
      <c r="W75" s="190">
        <v>666799000</v>
      </c>
      <c r="X75" s="191"/>
      <c r="Y75" s="192"/>
      <c r="Z75" s="190"/>
      <c r="AA75" s="260">
        <f t="shared" si="0"/>
        <v>666799000</v>
      </c>
      <c r="AB75" s="355">
        <v>0</v>
      </c>
      <c r="AC75" s="193">
        <v>44531</v>
      </c>
      <c r="AD75" s="193">
        <v>44550</v>
      </c>
      <c r="AE75" s="193">
        <v>44670</v>
      </c>
      <c r="AF75" s="194">
        <v>120</v>
      </c>
      <c r="AG75" s="194"/>
      <c r="AH75" s="195"/>
      <c r="AI75" s="196"/>
      <c r="AJ75" s="194"/>
      <c r="AK75" s="193"/>
      <c r="AL75" s="194"/>
      <c r="AM75" s="197"/>
      <c r="AN75" s="197" t="s">
        <v>1718</v>
      </c>
      <c r="AO75" s="197"/>
      <c r="AP75" s="197"/>
      <c r="AQ75" s="382">
        <f t="shared" si="1"/>
        <v>0</v>
      </c>
      <c r="AR75" s="37"/>
      <c r="AS75" s="37"/>
      <c r="AT75" s="37"/>
      <c r="AU75" s="37"/>
      <c r="AV75" s="37"/>
      <c r="AW75" s="37"/>
    </row>
    <row r="76" spans="1:49" s="198" customFormat="1" ht="27.95" hidden="1" customHeight="1">
      <c r="A76" s="198">
        <v>1</v>
      </c>
      <c r="B76" s="176">
        <v>160</v>
      </c>
      <c r="C76" s="176">
        <v>2021</v>
      </c>
      <c r="D76" s="176" t="s">
        <v>780</v>
      </c>
      <c r="E76" s="177" t="s">
        <v>781</v>
      </c>
      <c r="F76" s="178" t="s">
        <v>90</v>
      </c>
      <c r="G76" s="179" t="s">
        <v>29</v>
      </c>
      <c r="H76" s="180" t="s">
        <v>111</v>
      </c>
      <c r="I76" s="181" t="s">
        <v>1093</v>
      </c>
      <c r="J76" s="182" t="s">
        <v>85</v>
      </c>
      <c r="K76" s="229" t="s">
        <v>268</v>
      </c>
      <c r="L76" s="183">
        <v>43</v>
      </c>
      <c r="M76" s="184" t="str">
        <f>IF(ISERROR(VLOOKUP(L76,Proposito_programa!$C$2:$E$59,2,FALSE))," ",VLOOKUP(L76,Proposito_programa!$C$2:$E$59,2,FALSE))</f>
        <v>Cultura ciudadana para la confianza, la convivencia y la participación desde la vida cotidiana</v>
      </c>
      <c r="N76" s="184" t="str">
        <f>IF(ISERROR(VLOOKUP(L76,Proposito_programa!$C$2:$E$59,3,FALSE))," ",VLOOKUP(L76,Proposito_programa!$C$2:$E$59,3,FALSE))</f>
        <v>Propósito 3: Inspirar confianza y legitimidad para vivir sin miedo y ser epicentro de cultura ciudadana, paz y reconciliación</v>
      </c>
      <c r="O76" s="185" t="s">
        <v>1914</v>
      </c>
      <c r="P76" s="186">
        <v>1</v>
      </c>
      <c r="Q76" s="187">
        <v>79496051</v>
      </c>
      <c r="R76" s="341" t="s">
        <v>1516</v>
      </c>
      <c r="S76" s="187" t="s">
        <v>362</v>
      </c>
      <c r="T76" s="187"/>
      <c r="U76" s="188"/>
      <c r="V76" s="189"/>
      <c r="W76" s="190">
        <v>19800000</v>
      </c>
      <c r="X76" s="191"/>
      <c r="Y76" s="192">
        <v>1</v>
      </c>
      <c r="Z76" s="190">
        <v>3080000</v>
      </c>
      <c r="AA76" s="260">
        <f t="shared" si="0"/>
        <v>22880000</v>
      </c>
      <c r="AB76" s="355">
        <v>19726667</v>
      </c>
      <c r="AC76" s="193">
        <v>44256</v>
      </c>
      <c r="AD76" s="193">
        <v>44257</v>
      </c>
      <c r="AE76" s="193">
        <v>44574</v>
      </c>
      <c r="AF76" s="194">
        <v>270</v>
      </c>
      <c r="AG76" s="194">
        <v>1</v>
      </c>
      <c r="AH76" s="195">
        <v>42</v>
      </c>
      <c r="AI76" s="187"/>
      <c r="AJ76" s="194"/>
      <c r="AK76" s="193"/>
      <c r="AL76" s="194"/>
      <c r="AM76" s="197"/>
      <c r="AN76" s="197"/>
      <c r="AO76" s="197" t="s">
        <v>1718</v>
      </c>
      <c r="AP76" s="197"/>
      <c r="AQ76" s="382">
        <f t="shared" si="1"/>
        <v>0.86217950174825175</v>
      </c>
      <c r="AR76" s="37"/>
      <c r="AS76" s="37"/>
      <c r="AT76" s="37"/>
      <c r="AU76" s="37"/>
      <c r="AV76" s="37"/>
      <c r="AW76" s="37"/>
    </row>
    <row r="77" spans="1:49" s="198" customFormat="1" ht="27.95" hidden="1" customHeight="1">
      <c r="A77" s="198">
        <v>1</v>
      </c>
      <c r="B77" s="176">
        <v>330</v>
      </c>
      <c r="C77" s="176">
        <v>2021</v>
      </c>
      <c r="D77" s="176" t="s">
        <v>1284</v>
      </c>
      <c r="E77" s="177" t="s">
        <v>1285</v>
      </c>
      <c r="F77" s="178" t="s">
        <v>49</v>
      </c>
      <c r="G77" s="179" t="s">
        <v>83</v>
      </c>
      <c r="H77" s="180" t="s">
        <v>115</v>
      </c>
      <c r="I77" s="181" t="s">
        <v>1347</v>
      </c>
      <c r="J77" s="182" t="s">
        <v>85</v>
      </c>
      <c r="K77" s="229" t="s">
        <v>268</v>
      </c>
      <c r="L77" s="183">
        <v>33</v>
      </c>
      <c r="M77" s="184" t="str">
        <f>IF(ISERROR(VLOOKUP(L77,Proposito_programa!$C$2:$E$59,2,FALSE))," ",VLOOKUP(L77,Proposito_programa!$C$2:$E$59,2,FALSE))</f>
        <v>Más árboles y más y mejor espacio público</v>
      </c>
      <c r="N77" s="184" t="str">
        <f>IF(ISERROR(VLOOKUP(L77,Proposito_programa!$C$2:$E$59,3,FALSE))," ",VLOOKUP(L77,Proposito_programa!$C$2:$E$59,3,FALSE))</f>
        <v>Propósito 2 : Cambiar Nuestros Hábitos de Vida para Reverdecer a Bogotá y Adaptarnos y Mitigar la Crisis Climática</v>
      </c>
      <c r="O77" s="185" t="s">
        <v>1910</v>
      </c>
      <c r="P77" s="186">
        <v>2</v>
      </c>
      <c r="Q77" s="187">
        <v>830028126</v>
      </c>
      <c r="R77" s="341" t="s">
        <v>1685</v>
      </c>
      <c r="S77" s="187" t="s">
        <v>363</v>
      </c>
      <c r="T77" s="187"/>
      <c r="U77" s="188"/>
      <c r="V77" s="189"/>
      <c r="W77" s="190">
        <v>118565081</v>
      </c>
      <c r="X77" s="191"/>
      <c r="Y77" s="192"/>
      <c r="Z77" s="190"/>
      <c r="AA77" s="260">
        <f t="shared" si="0"/>
        <v>118565081</v>
      </c>
      <c r="AB77" s="355">
        <v>0</v>
      </c>
      <c r="AC77" s="193">
        <v>44560</v>
      </c>
      <c r="AD77" s="193" t="s">
        <v>1862</v>
      </c>
      <c r="AE77" s="193" t="s">
        <v>1862</v>
      </c>
      <c r="AF77" s="194">
        <v>150</v>
      </c>
      <c r="AG77" s="194"/>
      <c r="AH77" s="195"/>
      <c r="AI77" s="196"/>
      <c r="AJ77" s="194"/>
      <c r="AK77" s="193"/>
      <c r="AL77" s="194"/>
      <c r="AM77" s="197" t="s">
        <v>1718</v>
      </c>
      <c r="AN77" s="197"/>
      <c r="AO77" s="197"/>
      <c r="AP77" s="197"/>
      <c r="AQ77" s="382">
        <f t="shared" si="1"/>
        <v>0</v>
      </c>
      <c r="AR77" s="37"/>
      <c r="AS77" s="37"/>
      <c r="AT77" s="37"/>
      <c r="AU77" s="37"/>
      <c r="AV77" s="37"/>
      <c r="AW77" s="37"/>
    </row>
    <row r="78" spans="1:49" s="198" customFormat="1" ht="27.95" hidden="1" customHeight="1">
      <c r="A78" s="198">
        <v>1</v>
      </c>
      <c r="B78" s="176">
        <v>241</v>
      </c>
      <c r="C78" s="176">
        <v>2021</v>
      </c>
      <c r="D78" s="176" t="s">
        <v>907</v>
      </c>
      <c r="E78" s="333" t="s">
        <v>908</v>
      </c>
      <c r="F78" s="178" t="s">
        <v>99</v>
      </c>
      <c r="G78" s="179" t="s">
        <v>93</v>
      </c>
      <c r="H78" s="180" t="s">
        <v>114</v>
      </c>
      <c r="I78" s="181" t="s">
        <v>1143</v>
      </c>
      <c r="J78" s="182" t="s">
        <v>85</v>
      </c>
      <c r="K78" s="229" t="s">
        <v>268</v>
      </c>
      <c r="L78" s="183">
        <v>6</v>
      </c>
      <c r="M78" s="184" t="str">
        <f>IF(ISERROR(VLOOKUP(L78,Proposito_programa!$C$2:$E$59,2,FALSE))," ",VLOOKUP(L78,Proposito_programa!$C$2:$E$59,2,FALSE))</f>
        <v>Sistema Distrital de Cuidado</v>
      </c>
      <c r="N78" s="184" t="str">
        <f>IF(ISERROR(VLOOKUP(L78,Proposito_programa!$C$2:$E$59,3,FALSE))," ",VLOOKUP(L78,Proposito_programa!$C$2:$E$59,3,FALSE))</f>
        <v>Propósito 1: Hacer un nuevo contrato social para incrementar la inclusión social, productiva y política</v>
      </c>
      <c r="O78" s="185" t="s">
        <v>1899</v>
      </c>
      <c r="P78" s="186">
        <v>1</v>
      </c>
      <c r="Q78" s="187">
        <v>800091076</v>
      </c>
      <c r="R78" s="341" t="s">
        <v>1594</v>
      </c>
      <c r="S78" s="187" t="s">
        <v>363</v>
      </c>
      <c r="T78" s="187"/>
      <c r="U78" s="188"/>
      <c r="V78" s="189"/>
      <c r="W78" s="190">
        <v>3512931735</v>
      </c>
      <c r="X78" s="191"/>
      <c r="Y78" s="192"/>
      <c r="Z78" s="190"/>
      <c r="AA78" s="260">
        <f t="shared" si="0"/>
        <v>3512931735</v>
      </c>
      <c r="AB78" s="355">
        <v>2810345388</v>
      </c>
      <c r="AC78" s="193">
        <v>44392</v>
      </c>
      <c r="AD78" s="193">
        <v>44400</v>
      </c>
      <c r="AE78" s="193">
        <v>44926</v>
      </c>
      <c r="AF78" s="194">
        <v>523</v>
      </c>
      <c r="AG78" s="194"/>
      <c r="AH78" s="195"/>
      <c r="AI78" s="187"/>
      <c r="AJ78" s="194"/>
      <c r="AK78" s="193"/>
      <c r="AL78" s="194"/>
      <c r="AM78" s="197"/>
      <c r="AN78" s="197" t="s">
        <v>1718</v>
      </c>
      <c r="AO78" s="197"/>
      <c r="AP78" s="197"/>
      <c r="AQ78" s="382">
        <f t="shared" ref="AQ78:AQ141" si="5">IF(ISERROR(AB78/AA78),"-",(AB78/AA78))</f>
        <v>0.8</v>
      </c>
      <c r="AR78" s="37"/>
      <c r="AS78" s="37"/>
      <c r="AT78" s="37"/>
      <c r="AU78" s="37"/>
      <c r="AV78" s="37"/>
      <c r="AW78" s="37"/>
    </row>
    <row r="79" spans="1:49" s="198" customFormat="1" ht="27.95" hidden="1" customHeight="1">
      <c r="A79" s="198">
        <v>1</v>
      </c>
      <c r="B79" s="176">
        <v>323</v>
      </c>
      <c r="C79" s="176">
        <v>2021</v>
      </c>
      <c r="D79" s="176" t="s">
        <v>1270</v>
      </c>
      <c r="E79" s="332" t="s">
        <v>1271</v>
      </c>
      <c r="F79" s="178" t="s">
        <v>52</v>
      </c>
      <c r="G79" s="179" t="s">
        <v>89</v>
      </c>
      <c r="H79" s="180" t="s">
        <v>94</v>
      </c>
      <c r="I79" s="181" t="s">
        <v>1340</v>
      </c>
      <c r="J79" s="182" t="s">
        <v>85</v>
      </c>
      <c r="K79" s="229" t="s">
        <v>268</v>
      </c>
      <c r="L79" s="183">
        <v>6</v>
      </c>
      <c r="M79" s="184" t="str">
        <f>IF(ISERROR(VLOOKUP(L79,Proposito_programa!$C$2:$E$59,2,FALSE))," ",VLOOKUP(L79,Proposito_programa!$C$2:$E$59,2,FALSE))</f>
        <v>Sistema Distrital de Cuidado</v>
      </c>
      <c r="N79" s="184" t="str">
        <f>IF(ISERROR(VLOOKUP(L79,Proposito_programa!$C$2:$E$59,3,FALSE))," ",VLOOKUP(L79,Proposito_programa!$C$2:$E$59,3,FALSE))</f>
        <v>Propósito 1: Hacer un nuevo contrato social para incrementar la inclusión social, productiva y política</v>
      </c>
      <c r="O79" s="185" t="s">
        <v>1904</v>
      </c>
      <c r="P79" s="186">
        <v>3</v>
      </c>
      <c r="Q79" s="187">
        <v>800045606</v>
      </c>
      <c r="R79" s="341" t="s">
        <v>1678</v>
      </c>
      <c r="S79" s="187" t="s">
        <v>363</v>
      </c>
      <c r="T79" s="187"/>
      <c r="U79" s="188"/>
      <c r="V79" s="189"/>
      <c r="W79" s="190">
        <v>345218700</v>
      </c>
      <c r="X79" s="191"/>
      <c r="Y79" s="192"/>
      <c r="Z79" s="190"/>
      <c r="AA79" s="260">
        <f t="shared" si="0"/>
        <v>345218700</v>
      </c>
      <c r="AB79" s="355">
        <v>0</v>
      </c>
      <c r="AC79" s="193">
        <v>44559</v>
      </c>
      <c r="AD79" s="193" t="s">
        <v>1862</v>
      </c>
      <c r="AE79" s="193" t="s">
        <v>1862</v>
      </c>
      <c r="AF79" s="194">
        <v>90</v>
      </c>
      <c r="AG79" s="194"/>
      <c r="AH79" s="195"/>
      <c r="AI79" s="196"/>
      <c r="AJ79" s="194"/>
      <c r="AK79" s="193"/>
      <c r="AL79" s="194"/>
      <c r="AM79" s="197" t="s">
        <v>1718</v>
      </c>
      <c r="AN79" s="197"/>
      <c r="AO79" s="197"/>
      <c r="AP79" s="197"/>
      <c r="AQ79" s="382">
        <f t="shared" si="5"/>
        <v>0</v>
      </c>
      <c r="AR79" s="37"/>
      <c r="AS79" s="37"/>
      <c r="AT79" s="37"/>
      <c r="AU79" s="37"/>
      <c r="AV79" s="37"/>
      <c r="AW79" s="37"/>
    </row>
    <row r="80" spans="1:49" s="198" customFormat="1" ht="27.95" hidden="1" customHeight="1">
      <c r="B80" s="176"/>
      <c r="C80" s="176">
        <v>2021</v>
      </c>
      <c r="D80" s="176"/>
      <c r="E80" s="177"/>
      <c r="F80" s="178" t="s">
        <v>106</v>
      </c>
      <c r="G80" s="178" t="s">
        <v>106</v>
      </c>
      <c r="H80" s="178" t="s">
        <v>106</v>
      </c>
      <c r="I80" s="181" t="s">
        <v>1764</v>
      </c>
      <c r="J80" s="182" t="s">
        <v>85</v>
      </c>
      <c r="K80" s="229" t="s">
        <v>268</v>
      </c>
      <c r="L80" s="183">
        <v>43</v>
      </c>
      <c r="M80" s="184" t="str">
        <f>IF(ISERROR(VLOOKUP(L80,Proposito_programa!$C$2:$E$59,2,FALSE))," ",VLOOKUP(L80,Proposito_programa!$C$2:$E$59,2,FALSE))</f>
        <v>Cultura ciudadana para la confianza, la convivencia y la participación desde la vida cotidiana</v>
      </c>
      <c r="N80" s="184" t="str">
        <f>IF(ISERROR(VLOOKUP(L80,Proposito_programa!$C$2:$E$59,3,FALSE))," ",VLOOKUP(L80,Proposito_programa!$C$2:$E$59,3,FALSE))</f>
        <v>Propósito 3: Inspirar confianza y legitimidad para vivir sin miedo y ser epicentro de cultura ciudadana, paz y reconciliación</v>
      </c>
      <c r="O80" s="185" t="s">
        <v>1914</v>
      </c>
      <c r="P80" s="186"/>
      <c r="Q80" s="246">
        <v>860011153</v>
      </c>
      <c r="R80" s="341" t="s">
        <v>1765</v>
      </c>
      <c r="S80" s="187" t="s">
        <v>363</v>
      </c>
      <c r="T80" s="187"/>
      <c r="U80" s="188"/>
      <c r="V80" s="189"/>
      <c r="W80" s="190">
        <v>14242500</v>
      </c>
      <c r="X80" s="191"/>
      <c r="Y80" s="192"/>
      <c r="Z80" s="190"/>
      <c r="AA80" s="260">
        <f t="shared" si="0"/>
        <v>14242500</v>
      </c>
      <c r="AB80" s="355">
        <v>14242500</v>
      </c>
      <c r="AC80" s="193">
        <v>44197</v>
      </c>
      <c r="AD80" s="193">
        <v>44197</v>
      </c>
      <c r="AE80" s="193">
        <v>44561</v>
      </c>
      <c r="AF80" s="194">
        <v>360</v>
      </c>
      <c r="AG80" s="194"/>
      <c r="AH80" s="195"/>
      <c r="AI80" s="196"/>
      <c r="AJ80" s="194"/>
      <c r="AK80" s="193"/>
      <c r="AL80" s="194"/>
      <c r="AM80" s="197"/>
      <c r="AN80" s="197"/>
      <c r="AO80" s="197" t="s">
        <v>1718</v>
      </c>
      <c r="AP80" s="197"/>
      <c r="AQ80" s="382">
        <f t="shared" si="5"/>
        <v>1</v>
      </c>
      <c r="AR80" s="37"/>
      <c r="AS80" s="37"/>
      <c r="AT80" s="37"/>
      <c r="AU80" s="37"/>
      <c r="AV80" s="37"/>
      <c r="AW80" s="37"/>
    </row>
    <row r="81" spans="1:49" s="407" customFormat="1" ht="27.95" hidden="1" customHeight="1">
      <c r="B81" s="384"/>
      <c r="C81" s="384">
        <v>2021</v>
      </c>
      <c r="D81" s="384"/>
      <c r="E81" s="385"/>
      <c r="F81" s="386" t="s">
        <v>106</v>
      </c>
      <c r="G81" s="386" t="s">
        <v>106</v>
      </c>
      <c r="H81" s="386" t="s">
        <v>106</v>
      </c>
      <c r="I81" s="387" t="s">
        <v>1764</v>
      </c>
      <c r="J81" s="388" t="s">
        <v>85</v>
      </c>
      <c r="K81" s="85" t="s">
        <v>268</v>
      </c>
      <c r="L81" s="389">
        <v>57</v>
      </c>
      <c r="M81" s="390" t="s">
        <v>233</v>
      </c>
      <c r="N81" s="184" t="str">
        <f>IF(ISERROR(VLOOKUP(L81,Proposito_programa!$C$2:$E$59,3,FALSE))," ",VLOOKUP(L81,Proposito_programa!$C$2:$E$59,3,FALSE))</f>
        <v>Propósito 5: Construir Bogotá - Región con gobierno abierto, transparente y ciudadanía consciente</v>
      </c>
      <c r="O81" s="391" t="s">
        <v>1919</v>
      </c>
      <c r="P81" s="392"/>
      <c r="Q81" s="393">
        <v>860011153</v>
      </c>
      <c r="R81" s="394" t="s">
        <v>1765</v>
      </c>
      <c r="S81" s="393" t="s">
        <v>363</v>
      </c>
      <c r="T81" s="187"/>
      <c r="U81" s="188"/>
      <c r="V81" s="189"/>
      <c r="W81" s="395">
        <v>5144100</v>
      </c>
      <c r="X81" s="396"/>
      <c r="Y81" s="397"/>
      <c r="Z81" s="395"/>
      <c r="AA81" s="398">
        <f t="shared" ref="AA81:AA146" si="6">+W81+X81+Z81</f>
        <v>5144100</v>
      </c>
      <c r="AB81" s="399">
        <v>5144100</v>
      </c>
      <c r="AC81" s="400">
        <v>44197</v>
      </c>
      <c r="AD81" s="400">
        <v>44197</v>
      </c>
      <c r="AE81" s="400">
        <v>44561</v>
      </c>
      <c r="AF81" s="401">
        <v>360</v>
      </c>
      <c r="AG81" s="401"/>
      <c r="AH81" s="402"/>
      <c r="AI81" s="403"/>
      <c r="AJ81" s="401"/>
      <c r="AK81" s="400"/>
      <c r="AL81" s="401"/>
      <c r="AM81" s="404"/>
      <c r="AN81" s="404"/>
      <c r="AO81" s="404" t="s">
        <v>1718</v>
      </c>
      <c r="AP81" s="404"/>
      <c r="AQ81" s="405">
        <f t="shared" si="5"/>
        <v>1</v>
      </c>
      <c r="AR81" s="406"/>
      <c r="AS81" s="406"/>
      <c r="AT81" s="406"/>
      <c r="AU81" s="406"/>
      <c r="AV81" s="406"/>
      <c r="AW81" s="406"/>
    </row>
    <row r="82" spans="1:49" s="198" customFormat="1" ht="27.95" hidden="1" customHeight="1">
      <c r="A82" s="198">
        <v>1</v>
      </c>
      <c r="B82" s="176">
        <v>284</v>
      </c>
      <c r="C82" s="176">
        <v>2019</v>
      </c>
      <c r="D82" s="176" t="s">
        <v>1720</v>
      </c>
      <c r="E82" s="333" t="s">
        <v>1721</v>
      </c>
      <c r="F82" s="178" t="s">
        <v>28</v>
      </c>
      <c r="G82" s="179" t="s">
        <v>89</v>
      </c>
      <c r="H82" s="180" t="s">
        <v>98</v>
      </c>
      <c r="I82" s="181" t="s">
        <v>1733</v>
      </c>
      <c r="J82" s="182" t="s">
        <v>84</v>
      </c>
      <c r="K82" s="229" t="s">
        <v>268</v>
      </c>
      <c r="L82" s="183" t="s">
        <v>115</v>
      </c>
      <c r="M82" s="184" t="str">
        <f>IF(ISERROR(VLOOKUP(L82,Proposito_programa!$C$2:$E$59,2,FALSE))," ",VLOOKUP(L82,Proposito_programa!$C$2:$E$59,2,FALSE))</f>
        <v xml:space="preserve"> </v>
      </c>
      <c r="N82" s="184" t="str">
        <f>IF(ISERROR(VLOOKUP(L82,Proposito_programa!$C$2:$E$59,3,FALSE))," ",VLOOKUP(L82,Proposito_programa!$C$2:$E$59,3,FALSE))</f>
        <v xml:space="preserve"> </v>
      </c>
      <c r="O82" s="185" t="s">
        <v>1890</v>
      </c>
      <c r="P82" s="186">
        <v>1</v>
      </c>
      <c r="Q82" s="187">
        <v>860011153</v>
      </c>
      <c r="R82" s="341" t="s">
        <v>1740</v>
      </c>
      <c r="S82" s="187" t="s">
        <v>363</v>
      </c>
      <c r="T82" s="187"/>
      <c r="U82" s="188"/>
      <c r="V82" s="189"/>
      <c r="W82" s="190"/>
      <c r="X82" s="191"/>
      <c r="Y82" s="192">
        <v>2</v>
      </c>
      <c r="Z82" s="190">
        <v>6968406</v>
      </c>
      <c r="AA82" s="260">
        <f t="shared" si="6"/>
        <v>6968406</v>
      </c>
      <c r="AB82" s="355">
        <v>6968406</v>
      </c>
      <c r="AC82" s="193">
        <v>44404</v>
      </c>
      <c r="AD82" s="193">
        <v>44404</v>
      </c>
      <c r="AE82" s="193">
        <v>44612</v>
      </c>
      <c r="AF82" s="194">
        <v>858</v>
      </c>
      <c r="AG82" s="194">
        <v>2</v>
      </c>
      <c r="AH82" s="195">
        <v>244</v>
      </c>
      <c r="AI82" s="196"/>
      <c r="AJ82" s="194"/>
      <c r="AK82" s="193"/>
      <c r="AL82" s="194"/>
      <c r="AM82" s="197"/>
      <c r="AN82" s="197" t="s">
        <v>1718</v>
      </c>
      <c r="AO82" s="197"/>
      <c r="AP82" s="197"/>
      <c r="AQ82" s="382">
        <f t="shared" si="5"/>
        <v>1</v>
      </c>
      <c r="AR82" s="37"/>
      <c r="AS82" s="37"/>
      <c r="AT82" s="37"/>
      <c r="AU82" s="37"/>
      <c r="AV82" s="37"/>
      <c r="AW82" s="37"/>
    </row>
    <row r="83" spans="1:49" s="198" customFormat="1" ht="27.95" hidden="1" customHeight="1">
      <c r="A83" s="198">
        <v>1</v>
      </c>
      <c r="B83" s="176">
        <v>67</v>
      </c>
      <c r="C83" s="176">
        <v>2021</v>
      </c>
      <c r="D83" s="176" t="s">
        <v>620</v>
      </c>
      <c r="E83" s="177" t="s">
        <v>621</v>
      </c>
      <c r="F83" s="178" t="s">
        <v>90</v>
      </c>
      <c r="G83" s="179" t="s">
        <v>29</v>
      </c>
      <c r="H83" s="180" t="s">
        <v>111</v>
      </c>
      <c r="I83" s="181" t="s">
        <v>1037</v>
      </c>
      <c r="J83" s="182" t="s">
        <v>85</v>
      </c>
      <c r="K83" s="229" t="s">
        <v>268</v>
      </c>
      <c r="L83" s="183">
        <v>57</v>
      </c>
      <c r="M83" s="184" t="str">
        <f>IF(ISERROR(VLOOKUP(L83,Proposito_programa!$C$2:$E$59,2,FALSE))," ",VLOOKUP(L83,Proposito_programa!$C$2:$E$59,2,FALSE))</f>
        <v>Gestión pública local</v>
      </c>
      <c r="N83" s="184" t="str">
        <f>IF(ISERROR(VLOOKUP(L83,Proposito_programa!$C$2:$E$59,3,FALSE))," ",VLOOKUP(L83,Proposito_programa!$C$2:$E$59,3,FALSE))</f>
        <v>Propósito 5: Construir Bogotá - Región con gobierno abierto, transparente y ciudadanía consciente</v>
      </c>
      <c r="O83" s="185" t="s">
        <v>1919</v>
      </c>
      <c r="P83" s="186">
        <v>1</v>
      </c>
      <c r="Q83" s="187">
        <v>52207882</v>
      </c>
      <c r="R83" s="341" t="s">
        <v>1424</v>
      </c>
      <c r="S83" s="187" t="s">
        <v>362</v>
      </c>
      <c r="T83" s="187"/>
      <c r="U83" s="188"/>
      <c r="V83" s="189"/>
      <c r="W83" s="190">
        <v>52000000</v>
      </c>
      <c r="X83" s="191"/>
      <c r="Y83" s="192"/>
      <c r="Z83" s="190"/>
      <c r="AA83" s="260">
        <f t="shared" si="6"/>
        <v>52000000</v>
      </c>
      <c r="AB83" s="355">
        <v>50266667</v>
      </c>
      <c r="AC83" s="193">
        <v>44236</v>
      </c>
      <c r="AD83" s="193">
        <v>44238</v>
      </c>
      <c r="AE83" s="193">
        <v>44540</v>
      </c>
      <c r="AF83" s="194">
        <v>300</v>
      </c>
      <c r="AG83" s="194"/>
      <c r="AH83" s="195"/>
      <c r="AI83" s="187"/>
      <c r="AJ83" s="194"/>
      <c r="AK83" s="193"/>
      <c r="AL83" s="194"/>
      <c r="AM83" s="197"/>
      <c r="AN83" s="197"/>
      <c r="AO83" s="197" t="s">
        <v>1718</v>
      </c>
      <c r="AP83" s="197"/>
      <c r="AQ83" s="382">
        <f t="shared" si="5"/>
        <v>0.96666667307692311</v>
      </c>
      <c r="AR83" s="37"/>
      <c r="AS83" s="37"/>
      <c r="AT83" s="37"/>
      <c r="AU83" s="37"/>
      <c r="AV83" s="37"/>
      <c r="AW83" s="37"/>
    </row>
    <row r="84" spans="1:49" s="198" customFormat="1" ht="27.95" hidden="1" customHeight="1">
      <c r="A84" s="198">
        <v>1</v>
      </c>
      <c r="B84" s="176">
        <v>68</v>
      </c>
      <c r="C84" s="176">
        <v>2021</v>
      </c>
      <c r="D84" s="176" t="s">
        <v>622</v>
      </c>
      <c r="E84" s="177" t="s">
        <v>623</v>
      </c>
      <c r="F84" s="178" t="s">
        <v>90</v>
      </c>
      <c r="G84" s="179" t="s">
        <v>29</v>
      </c>
      <c r="H84" s="180" t="s">
        <v>111</v>
      </c>
      <c r="I84" s="181" t="s">
        <v>991</v>
      </c>
      <c r="J84" s="182" t="s">
        <v>85</v>
      </c>
      <c r="K84" s="229" t="s">
        <v>268</v>
      </c>
      <c r="L84" s="183">
        <v>57</v>
      </c>
      <c r="M84" s="184" t="str">
        <f>IF(ISERROR(VLOOKUP(L84,Proposito_programa!$C$2:$E$59,2,FALSE))," ",VLOOKUP(L84,Proposito_programa!$C$2:$E$59,2,FALSE))</f>
        <v>Gestión pública local</v>
      </c>
      <c r="N84" s="184" t="str">
        <f>IF(ISERROR(VLOOKUP(L84,Proposito_programa!$C$2:$E$59,3,FALSE))," ",VLOOKUP(L84,Proposito_programa!$C$2:$E$59,3,FALSE))</f>
        <v>Propósito 5: Construir Bogotá - Región con gobierno abierto, transparente y ciudadanía consciente</v>
      </c>
      <c r="O84" s="185" t="s">
        <v>1920</v>
      </c>
      <c r="P84" s="186">
        <v>1</v>
      </c>
      <c r="Q84" s="187">
        <v>19339805</v>
      </c>
      <c r="R84" s="341" t="s">
        <v>1425</v>
      </c>
      <c r="S84" s="187" t="s">
        <v>362</v>
      </c>
      <c r="T84" s="187"/>
      <c r="U84" s="188"/>
      <c r="V84" s="189"/>
      <c r="W84" s="190">
        <v>31200000</v>
      </c>
      <c r="X84" s="191"/>
      <c r="Y84" s="192"/>
      <c r="Z84" s="190"/>
      <c r="AA84" s="260">
        <f t="shared" si="6"/>
        <v>31200000</v>
      </c>
      <c r="AB84" s="355">
        <v>31200000</v>
      </c>
      <c r="AC84" s="193">
        <v>44237</v>
      </c>
      <c r="AD84" s="193">
        <v>44242</v>
      </c>
      <c r="AE84" s="193">
        <v>44422</v>
      </c>
      <c r="AF84" s="194">
        <v>180</v>
      </c>
      <c r="AG84" s="194"/>
      <c r="AH84" s="195"/>
      <c r="AI84" s="187"/>
      <c r="AJ84" s="194"/>
      <c r="AK84" s="193"/>
      <c r="AL84" s="194"/>
      <c r="AM84" s="197"/>
      <c r="AN84" s="197"/>
      <c r="AO84" s="197" t="s">
        <v>1718</v>
      </c>
      <c r="AP84" s="197"/>
      <c r="AQ84" s="382">
        <f t="shared" si="5"/>
        <v>1</v>
      </c>
      <c r="AR84" s="37"/>
      <c r="AS84" s="37"/>
      <c r="AT84" s="37"/>
      <c r="AU84" s="37"/>
      <c r="AV84" s="37"/>
      <c r="AW84" s="37"/>
    </row>
    <row r="85" spans="1:49" s="198" customFormat="1" ht="27.95" hidden="1" customHeight="1">
      <c r="A85" s="198">
        <v>1</v>
      </c>
      <c r="B85" s="176">
        <v>73845</v>
      </c>
      <c r="C85" s="176">
        <v>2021</v>
      </c>
      <c r="D85" s="176" t="s">
        <v>983</v>
      </c>
      <c r="E85" s="177" t="s">
        <v>984</v>
      </c>
      <c r="F85" s="178" t="s">
        <v>52</v>
      </c>
      <c r="G85" s="179" t="s">
        <v>89</v>
      </c>
      <c r="H85" s="180" t="s">
        <v>96</v>
      </c>
      <c r="I85" s="181" t="s">
        <v>1166</v>
      </c>
      <c r="J85" s="182" t="s">
        <v>84</v>
      </c>
      <c r="K85" s="229" t="s">
        <v>268</v>
      </c>
      <c r="L85" s="183" t="s">
        <v>115</v>
      </c>
      <c r="M85" s="184" t="str">
        <f>IF(ISERROR(VLOOKUP(L85,Proposito_programa!$C$2:$E$59,2,FALSE))," ",VLOOKUP(L85,Proposito_programa!$C$2:$E$59,2,FALSE))</f>
        <v xml:space="preserve"> </v>
      </c>
      <c r="N85" s="184" t="str">
        <f>IF(ISERROR(VLOOKUP(L85,Proposito_programa!$C$2:$E$59,3,FALSE))," ",VLOOKUP(L85,Proposito_programa!$C$2:$E$59,3,FALSE))</f>
        <v xml:space="preserve"> </v>
      </c>
      <c r="O85" s="185" t="s">
        <v>1897</v>
      </c>
      <c r="P85" s="186">
        <v>1</v>
      </c>
      <c r="Q85" s="187">
        <v>900671732</v>
      </c>
      <c r="R85" s="341" t="s">
        <v>1639</v>
      </c>
      <c r="S85" s="187" t="s">
        <v>363</v>
      </c>
      <c r="T85" s="187"/>
      <c r="U85" s="188"/>
      <c r="V85" s="189"/>
      <c r="W85" s="190">
        <v>383825</v>
      </c>
      <c r="X85" s="191"/>
      <c r="Y85" s="192"/>
      <c r="Z85" s="190"/>
      <c r="AA85" s="260">
        <f t="shared" si="6"/>
        <v>383825</v>
      </c>
      <c r="AB85" s="355">
        <v>383825</v>
      </c>
      <c r="AC85" s="193">
        <v>44413</v>
      </c>
      <c r="AD85" s="193">
        <v>44414</v>
      </c>
      <c r="AE85" s="193">
        <v>44444</v>
      </c>
      <c r="AF85" s="194">
        <v>30</v>
      </c>
      <c r="AG85" s="194"/>
      <c r="AH85" s="195"/>
      <c r="AI85" s="196"/>
      <c r="AJ85" s="194"/>
      <c r="AK85" s="193"/>
      <c r="AL85" s="194"/>
      <c r="AM85" s="197"/>
      <c r="AN85" s="197"/>
      <c r="AO85" s="197" t="s">
        <v>1718</v>
      </c>
      <c r="AP85" s="197"/>
      <c r="AQ85" s="382">
        <f t="shared" si="5"/>
        <v>1</v>
      </c>
      <c r="AR85" s="37"/>
      <c r="AS85" s="37"/>
      <c r="AT85" s="37"/>
      <c r="AU85" s="37"/>
      <c r="AV85" s="37"/>
      <c r="AW85" s="37"/>
    </row>
    <row r="86" spans="1:49" s="198" customFormat="1" ht="27.95" hidden="1" customHeight="1">
      <c r="A86" s="198">
        <v>1</v>
      </c>
      <c r="B86" s="176">
        <v>82982</v>
      </c>
      <c r="C86" s="176">
        <v>2021</v>
      </c>
      <c r="D86" s="176" t="s">
        <v>1292</v>
      </c>
      <c r="E86" s="177" t="s">
        <v>1293</v>
      </c>
      <c r="F86" s="178" t="s">
        <v>52</v>
      </c>
      <c r="G86" s="179" t="s">
        <v>89</v>
      </c>
      <c r="H86" s="180" t="s">
        <v>96</v>
      </c>
      <c r="I86" s="181" t="s">
        <v>1351</v>
      </c>
      <c r="J86" s="182" t="s">
        <v>84</v>
      </c>
      <c r="K86" s="229" t="s">
        <v>268</v>
      </c>
      <c r="L86" s="183" t="s">
        <v>115</v>
      </c>
      <c r="M86" s="184" t="str">
        <f>IF(ISERROR(VLOOKUP(L86,Proposito_programa!$C$2:$E$59,2,FALSE))," ",VLOOKUP(L86,Proposito_programa!$C$2:$E$59,2,FALSE))</f>
        <v xml:space="preserve"> </v>
      </c>
      <c r="N86" s="184" t="str">
        <f>IF(ISERROR(VLOOKUP(L86,Proposito_programa!$C$2:$E$59,3,FALSE))," ",VLOOKUP(L86,Proposito_programa!$C$2:$E$59,3,FALSE))</f>
        <v xml:space="preserve"> </v>
      </c>
      <c r="O86" s="185" t="s">
        <v>1927</v>
      </c>
      <c r="P86" s="186">
        <v>1</v>
      </c>
      <c r="Q86" s="187">
        <v>830037946</v>
      </c>
      <c r="R86" s="341" t="s">
        <v>1689</v>
      </c>
      <c r="S86" s="187" t="s">
        <v>363</v>
      </c>
      <c r="T86" s="187"/>
      <c r="U86" s="188"/>
      <c r="V86" s="189"/>
      <c r="W86" s="190">
        <v>1914115</v>
      </c>
      <c r="X86" s="191"/>
      <c r="Y86" s="192"/>
      <c r="Z86" s="190"/>
      <c r="AA86" s="260">
        <f t="shared" si="6"/>
        <v>1914115</v>
      </c>
      <c r="AB86" s="355">
        <v>0</v>
      </c>
      <c r="AC86" s="193">
        <v>44547</v>
      </c>
      <c r="AD86" s="193">
        <v>44547</v>
      </c>
      <c r="AE86" s="193">
        <v>44612</v>
      </c>
      <c r="AF86" s="194">
        <v>64</v>
      </c>
      <c r="AG86" s="194"/>
      <c r="AH86" s="195"/>
      <c r="AI86" s="196"/>
      <c r="AJ86" s="194"/>
      <c r="AK86" s="193"/>
      <c r="AL86" s="194"/>
      <c r="AM86" s="197"/>
      <c r="AN86" s="197" t="s">
        <v>1718</v>
      </c>
      <c r="AO86" s="197"/>
      <c r="AP86" s="197"/>
      <c r="AQ86" s="382">
        <f t="shared" si="5"/>
        <v>0</v>
      </c>
      <c r="AR86" s="37"/>
      <c r="AS86" s="37"/>
      <c r="AT86" s="37"/>
      <c r="AU86" s="37"/>
      <c r="AV86" s="37"/>
      <c r="AW86" s="37"/>
    </row>
    <row r="87" spans="1:49" s="198" customFormat="1" ht="27.95" hidden="1" customHeight="1">
      <c r="A87" s="198">
        <v>1</v>
      </c>
      <c r="B87" s="176">
        <v>74071</v>
      </c>
      <c r="C87" s="176">
        <v>2021</v>
      </c>
      <c r="D87" s="176" t="s">
        <v>967</v>
      </c>
      <c r="E87" s="177" t="s">
        <v>968</v>
      </c>
      <c r="F87" s="178" t="s">
        <v>52</v>
      </c>
      <c r="G87" s="179" t="s">
        <v>89</v>
      </c>
      <c r="H87" s="180" t="s">
        <v>96</v>
      </c>
      <c r="I87" s="181" t="s">
        <v>1160</v>
      </c>
      <c r="J87" s="182" t="s">
        <v>85</v>
      </c>
      <c r="K87" s="229" t="s">
        <v>268</v>
      </c>
      <c r="L87" s="183">
        <v>57</v>
      </c>
      <c r="M87" s="184" t="str">
        <f>IF(ISERROR(VLOOKUP(L87,Proposito_programa!$C$2:$E$59,2,FALSE))," ",VLOOKUP(L87,Proposito_programa!$C$2:$E$59,2,FALSE))</f>
        <v>Gestión pública local</v>
      </c>
      <c r="N87" s="184" t="str">
        <f>IF(ISERROR(VLOOKUP(L87,Proposito_programa!$C$2:$E$59,3,FALSE))," ",VLOOKUP(L87,Proposito_programa!$C$2:$E$59,3,FALSE))</f>
        <v>Propósito 5: Construir Bogotá - Región con gobierno abierto, transparente y ciudadanía consciente</v>
      </c>
      <c r="O87" s="185" t="s">
        <v>1919</v>
      </c>
      <c r="P87" s="186">
        <v>1</v>
      </c>
      <c r="Q87" s="187">
        <v>830037946</v>
      </c>
      <c r="R87" s="341" t="s">
        <v>1628</v>
      </c>
      <c r="S87" s="187" t="s">
        <v>363</v>
      </c>
      <c r="T87" s="187"/>
      <c r="U87" s="188"/>
      <c r="V87" s="189"/>
      <c r="W87" s="190">
        <v>9337056</v>
      </c>
      <c r="X87" s="191"/>
      <c r="Y87" s="192"/>
      <c r="Z87" s="190"/>
      <c r="AA87" s="260">
        <f t="shared" si="6"/>
        <v>9337056</v>
      </c>
      <c r="AB87" s="355">
        <v>9337056</v>
      </c>
      <c r="AC87" s="193">
        <v>44418</v>
      </c>
      <c r="AD87" s="193">
        <v>44418</v>
      </c>
      <c r="AE87" s="193">
        <v>44438</v>
      </c>
      <c r="AF87" s="194">
        <v>20</v>
      </c>
      <c r="AG87" s="194"/>
      <c r="AH87" s="195"/>
      <c r="AI87" s="187"/>
      <c r="AJ87" s="194"/>
      <c r="AK87" s="193"/>
      <c r="AL87" s="194"/>
      <c r="AM87" s="197"/>
      <c r="AN87" s="197"/>
      <c r="AO87" s="197" t="s">
        <v>1718</v>
      </c>
      <c r="AP87" s="197"/>
      <c r="AQ87" s="382">
        <f t="shared" si="5"/>
        <v>1</v>
      </c>
      <c r="AR87" s="37"/>
      <c r="AS87" s="37"/>
      <c r="AT87" s="37"/>
      <c r="AU87" s="37"/>
      <c r="AV87" s="37"/>
      <c r="AW87" s="37"/>
    </row>
    <row r="88" spans="1:49" s="198" customFormat="1" ht="27.95" hidden="1" customHeight="1">
      <c r="A88" s="198">
        <v>1</v>
      </c>
      <c r="B88" s="176">
        <v>74072</v>
      </c>
      <c r="C88" s="176">
        <v>2021</v>
      </c>
      <c r="D88" s="176" t="s">
        <v>969</v>
      </c>
      <c r="E88" s="177" t="s">
        <v>970</v>
      </c>
      <c r="F88" s="178" t="s">
        <v>52</v>
      </c>
      <c r="G88" s="179" t="s">
        <v>89</v>
      </c>
      <c r="H88" s="180" t="s">
        <v>96</v>
      </c>
      <c r="I88" s="181" t="s">
        <v>1161</v>
      </c>
      <c r="J88" s="182" t="s">
        <v>84</v>
      </c>
      <c r="K88" s="229" t="s">
        <v>268</v>
      </c>
      <c r="L88" s="183" t="s">
        <v>115</v>
      </c>
      <c r="M88" s="184" t="str">
        <f>IF(ISERROR(VLOOKUP(L88,Proposito_programa!$C$2:$E$59,2,FALSE))," ",VLOOKUP(L88,Proposito_programa!$C$2:$E$59,2,FALSE))</f>
        <v xml:space="preserve"> </v>
      </c>
      <c r="N88" s="184" t="str">
        <f>IF(ISERROR(VLOOKUP(L88,Proposito_programa!$C$2:$E$59,3,FALSE))," ",VLOOKUP(L88,Proposito_programa!$C$2:$E$59,3,FALSE))</f>
        <v xml:space="preserve"> </v>
      </c>
      <c r="O88" s="351" t="s">
        <v>1888</v>
      </c>
      <c r="P88" s="186">
        <v>1</v>
      </c>
      <c r="Q88" s="187">
        <v>830037946</v>
      </c>
      <c r="R88" s="341" t="s">
        <v>1628</v>
      </c>
      <c r="S88" s="187" t="s">
        <v>363</v>
      </c>
      <c r="T88" s="187"/>
      <c r="U88" s="188"/>
      <c r="V88" s="189"/>
      <c r="W88" s="190">
        <v>7380280</v>
      </c>
      <c r="X88" s="191"/>
      <c r="Y88" s="192"/>
      <c r="Z88" s="190"/>
      <c r="AA88" s="260">
        <f t="shared" si="6"/>
        <v>7380280</v>
      </c>
      <c r="AB88" s="355">
        <v>7380280</v>
      </c>
      <c r="AC88" s="193">
        <v>44418</v>
      </c>
      <c r="AD88" s="193">
        <v>44418</v>
      </c>
      <c r="AE88" s="193">
        <v>44438</v>
      </c>
      <c r="AF88" s="194">
        <v>20</v>
      </c>
      <c r="AG88" s="194"/>
      <c r="AH88" s="195"/>
      <c r="AI88" s="187"/>
      <c r="AJ88" s="194"/>
      <c r="AK88" s="193"/>
      <c r="AL88" s="194"/>
      <c r="AM88" s="197"/>
      <c r="AN88" s="197"/>
      <c r="AO88" s="197" t="s">
        <v>1718</v>
      </c>
      <c r="AP88" s="197"/>
      <c r="AQ88" s="382">
        <f t="shared" si="5"/>
        <v>1</v>
      </c>
      <c r="AR88" s="37"/>
      <c r="AS88" s="37"/>
      <c r="AT88" s="37"/>
      <c r="AU88" s="37"/>
      <c r="AV88" s="37"/>
      <c r="AW88" s="37"/>
    </row>
    <row r="89" spans="1:49" s="198" customFormat="1" ht="27.95" hidden="1" customHeight="1">
      <c r="B89" s="176"/>
      <c r="C89" s="176">
        <v>2021</v>
      </c>
      <c r="D89" s="176"/>
      <c r="E89" s="177"/>
      <c r="F89" s="178" t="s">
        <v>106</v>
      </c>
      <c r="G89" s="178" t="s">
        <v>106</v>
      </c>
      <c r="H89" s="178" t="s">
        <v>106</v>
      </c>
      <c r="I89" s="181" t="s">
        <v>1772</v>
      </c>
      <c r="J89" s="182" t="s">
        <v>84</v>
      </c>
      <c r="K89" s="229" t="s">
        <v>268</v>
      </c>
      <c r="L89" s="183" t="s">
        <v>115</v>
      </c>
      <c r="M89" s="184" t="str">
        <f>IF(ISERROR(VLOOKUP(L89,Proposito_programa!$C$2:$E$59,2,FALSE))," ",VLOOKUP(L89,Proposito_programa!$C$2:$E$59,2,FALSE))</f>
        <v xml:space="preserve"> </v>
      </c>
      <c r="N89" s="184" t="str">
        <f>IF(ISERROR(VLOOKUP(L89,Proposito_programa!$C$2:$E$59,3,FALSE))," ",VLOOKUP(L89,Proposito_programa!$C$2:$E$59,3,FALSE))</f>
        <v xml:space="preserve"> </v>
      </c>
      <c r="O89" s="185" t="s">
        <v>1892</v>
      </c>
      <c r="P89" s="186"/>
      <c r="Q89" s="187"/>
      <c r="R89" s="340" t="s">
        <v>1772</v>
      </c>
      <c r="S89" s="187"/>
      <c r="T89" s="187"/>
      <c r="U89" s="188"/>
      <c r="V89" s="189"/>
      <c r="W89" s="190">
        <v>1044450000</v>
      </c>
      <c r="X89" s="191"/>
      <c r="Y89" s="192"/>
      <c r="Z89" s="190"/>
      <c r="AA89" s="260">
        <f t="shared" si="6"/>
        <v>1044450000</v>
      </c>
      <c r="AB89" s="355">
        <v>971603154</v>
      </c>
      <c r="AC89" s="193">
        <v>44197</v>
      </c>
      <c r="AD89" s="193">
        <v>44197</v>
      </c>
      <c r="AE89" s="193">
        <v>44561</v>
      </c>
      <c r="AF89" s="194">
        <v>360</v>
      </c>
      <c r="AG89" s="194"/>
      <c r="AH89" s="195"/>
      <c r="AI89" s="196"/>
      <c r="AJ89" s="194"/>
      <c r="AK89" s="193"/>
      <c r="AL89" s="194"/>
      <c r="AM89" s="197"/>
      <c r="AN89" s="197"/>
      <c r="AO89" s="197" t="s">
        <v>1718</v>
      </c>
      <c r="AP89" s="197"/>
      <c r="AQ89" s="382">
        <f t="shared" si="5"/>
        <v>0.93025339077983626</v>
      </c>
      <c r="AR89" s="37"/>
      <c r="AS89" s="37"/>
      <c r="AT89" s="37"/>
      <c r="AU89" s="37"/>
      <c r="AV89" s="37"/>
      <c r="AW89" s="37"/>
    </row>
    <row r="90" spans="1:49" s="198" customFormat="1" ht="27.95" hidden="1" customHeight="1">
      <c r="A90" s="198">
        <v>1</v>
      </c>
      <c r="B90" s="176">
        <v>9</v>
      </c>
      <c r="C90" s="176">
        <v>2021</v>
      </c>
      <c r="D90" s="176" t="s">
        <v>505</v>
      </c>
      <c r="E90" s="177" t="s">
        <v>506</v>
      </c>
      <c r="F90" s="178" t="s">
        <v>90</v>
      </c>
      <c r="G90" s="179" t="s">
        <v>29</v>
      </c>
      <c r="H90" s="180" t="s">
        <v>111</v>
      </c>
      <c r="I90" s="181" t="s">
        <v>994</v>
      </c>
      <c r="J90" s="182" t="s">
        <v>85</v>
      </c>
      <c r="K90" s="229" t="s">
        <v>268</v>
      </c>
      <c r="L90" s="183">
        <v>57</v>
      </c>
      <c r="M90" s="184" t="str">
        <f>IF(ISERROR(VLOOKUP(L90,Proposito_programa!$C$2:$E$59,2,FALSE))," ",VLOOKUP(L90,Proposito_programa!$C$2:$E$59,2,FALSE))</f>
        <v>Gestión pública local</v>
      </c>
      <c r="N90" s="184" t="str">
        <f>IF(ISERROR(VLOOKUP(L90,Proposito_programa!$C$2:$E$59,3,FALSE))," ",VLOOKUP(L90,Proposito_programa!$C$2:$E$59,3,FALSE))</f>
        <v>Propósito 5: Construir Bogotá - Región con gobierno abierto, transparente y ciudadanía consciente</v>
      </c>
      <c r="O90" s="185" t="s">
        <v>1920</v>
      </c>
      <c r="P90" s="186">
        <v>1</v>
      </c>
      <c r="Q90" s="187">
        <v>1032456151</v>
      </c>
      <c r="R90" s="341" t="s">
        <v>1366</v>
      </c>
      <c r="S90" s="187" t="s">
        <v>362</v>
      </c>
      <c r="T90" s="187"/>
      <c r="U90" s="188"/>
      <c r="V90" s="189"/>
      <c r="W90" s="190">
        <v>31200000</v>
      </c>
      <c r="X90" s="191"/>
      <c r="Y90" s="192">
        <v>1</v>
      </c>
      <c r="Z90" s="190">
        <v>15600000</v>
      </c>
      <c r="AA90" s="260">
        <f t="shared" si="6"/>
        <v>46800000</v>
      </c>
      <c r="AB90" s="355">
        <v>46800000</v>
      </c>
      <c r="AC90" s="193">
        <v>44221</v>
      </c>
      <c r="AD90" s="193">
        <v>44225</v>
      </c>
      <c r="AE90" s="193">
        <v>44497</v>
      </c>
      <c r="AF90" s="194">
        <v>180</v>
      </c>
      <c r="AG90" s="194">
        <v>1</v>
      </c>
      <c r="AH90" s="195">
        <v>90</v>
      </c>
      <c r="AI90" s="196"/>
      <c r="AJ90" s="194"/>
      <c r="AK90" s="193"/>
      <c r="AL90" s="194"/>
      <c r="AM90" s="197"/>
      <c r="AN90" s="197"/>
      <c r="AO90" s="197" t="s">
        <v>1718</v>
      </c>
      <c r="AP90" s="197"/>
      <c r="AQ90" s="382">
        <f t="shared" si="5"/>
        <v>1</v>
      </c>
      <c r="AR90" s="37"/>
      <c r="AS90" s="37"/>
      <c r="AT90" s="37"/>
      <c r="AU90" s="37"/>
      <c r="AV90" s="37"/>
      <c r="AW90" s="37"/>
    </row>
    <row r="91" spans="1:49" s="198" customFormat="1" ht="27.95" hidden="1" customHeight="1">
      <c r="A91" s="198">
        <v>1</v>
      </c>
      <c r="B91" s="176">
        <v>126</v>
      </c>
      <c r="C91" s="176">
        <v>2021</v>
      </c>
      <c r="D91" s="176" t="s">
        <v>733</v>
      </c>
      <c r="E91" s="177" t="s">
        <v>734</v>
      </c>
      <c r="F91" s="178" t="s">
        <v>90</v>
      </c>
      <c r="G91" s="179" t="s">
        <v>29</v>
      </c>
      <c r="H91" s="180" t="s">
        <v>111</v>
      </c>
      <c r="I91" s="181" t="s">
        <v>1076</v>
      </c>
      <c r="J91" s="182" t="s">
        <v>85</v>
      </c>
      <c r="K91" s="229" t="s">
        <v>268</v>
      </c>
      <c r="L91" s="183">
        <v>57</v>
      </c>
      <c r="M91" s="184" t="str">
        <f>IF(ISERROR(VLOOKUP(L91,Proposito_programa!$C$2:$E$59,2,FALSE))," ",VLOOKUP(L91,Proposito_programa!$C$2:$E$59,2,FALSE))</f>
        <v>Gestión pública local</v>
      </c>
      <c r="N91" s="184" t="str">
        <f>IF(ISERROR(VLOOKUP(L91,Proposito_programa!$C$2:$E$59,3,FALSE))," ",VLOOKUP(L91,Proposito_programa!$C$2:$E$59,3,FALSE))</f>
        <v>Propósito 5: Construir Bogotá - Región con gobierno abierto, transparente y ciudadanía consciente</v>
      </c>
      <c r="O91" s="185" t="s">
        <v>1919</v>
      </c>
      <c r="P91" s="186">
        <v>1</v>
      </c>
      <c r="Q91" s="187">
        <v>1033742425</v>
      </c>
      <c r="R91" s="341" t="s">
        <v>1482</v>
      </c>
      <c r="S91" s="187" t="s">
        <v>362</v>
      </c>
      <c r="T91" s="187"/>
      <c r="U91" s="188"/>
      <c r="V91" s="189"/>
      <c r="W91" s="190">
        <v>43000000</v>
      </c>
      <c r="X91" s="191"/>
      <c r="Y91" s="192"/>
      <c r="Z91" s="190"/>
      <c r="AA91" s="260">
        <f t="shared" si="6"/>
        <v>43000000</v>
      </c>
      <c r="AB91" s="355">
        <v>39560000</v>
      </c>
      <c r="AC91" s="193">
        <v>44249</v>
      </c>
      <c r="AD91" s="193">
        <v>44252</v>
      </c>
      <c r="AE91" s="193">
        <v>44554</v>
      </c>
      <c r="AF91" s="194">
        <v>300</v>
      </c>
      <c r="AG91" s="194"/>
      <c r="AH91" s="195"/>
      <c r="AI91" s="187"/>
      <c r="AJ91" s="194"/>
      <c r="AK91" s="193"/>
      <c r="AL91" s="194"/>
      <c r="AM91" s="197"/>
      <c r="AN91" s="197"/>
      <c r="AO91" s="197" t="s">
        <v>1718</v>
      </c>
      <c r="AP91" s="197"/>
      <c r="AQ91" s="382">
        <f t="shared" si="5"/>
        <v>0.92</v>
      </c>
      <c r="AR91" s="37"/>
      <c r="AS91" s="37"/>
      <c r="AT91" s="37"/>
      <c r="AU91" s="37"/>
      <c r="AV91" s="37"/>
      <c r="AW91" s="37"/>
    </row>
    <row r="92" spans="1:49" s="198" customFormat="1" ht="27.95" hidden="1" customHeight="1">
      <c r="A92" s="198">
        <v>1</v>
      </c>
      <c r="B92" s="176">
        <v>219</v>
      </c>
      <c r="C92" s="176">
        <v>2021</v>
      </c>
      <c r="D92" s="176" t="s">
        <v>866</v>
      </c>
      <c r="E92" s="177" t="s">
        <v>867</v>
      </c>
      <c r="F92" s="178" t="s">
        <v>90</v>
      </c>
      <c r="G92" s="179" t="s">
        <v>29</v>
      </c>
      <c r="H92" s="180" t="s">
        <v>111</v>
      </c>
      <c r="I92" s="181" t="s">
        <v>996</v>
      </c>
      <c r="J92" s="182" t="s">
        <v>85</v>
      </c>
      <c r="K92" s="229" t="s">
        <v>268</v>
      </c>
      <c r="L92" s="183">
        <v>57</v>
      </c>
      <c r="M92" s="184" t="str">
        <f>IF(ISERROR(VLOOKUP(L92,Proposito_programa!$C$2:$E$59,2,FALSE))," ",VLOOKUP(L92,Proposito_programa!$C$2:$E$59,2,FALSE))</f>
        <v>Gestión pública local</v>
      </c>
      <c r="N92" s="184" t="str">
        <f>IF(ISERROR(VLOOKUP(L92,Proposito_programa!$C$2:$E$59,3,FALSE))," ",VLOOKUP(L92,Proposito_programa!$C$2:$E$59,3,FALSE))</f>
        <v>Propósito 5: Construir Bogotá - Región con gobierno abierto, transparente y ciudadanía consciente</v>
      </c>
      <c r="O92" s="185" t="s">
        <v>1920</v>
      </c>
      <c r="P92" s="186">
        <v>1</v>
      </c>
      <c r="Q92" s="187">
        <v>80202017</v>
      </c>
      <c r="R92" s="341" t="s">
        <v>1574</v>
      </c>
      <c r="S92" s="187" t="s">
        <v>362</v>
      </c>
      <c r="T92" s="187"/>
      <c r="U92" s="188"/>
      <c r="V92" s="189"/>
      <c r="W92" s="190">
        <v>31200000</v>
      </c>
      <c r="X92" s="191"/>
      <c r="Y92" s="192">
        <v>1</v>
      </c>
      <c r="Z92" s="190">
        <v>5720000</v>
      </c>
      <c r="AA92" s="260">
        <f t="shared" si="6"/>
        <v>36920000</v>
      </c>
      <c r="AB92" s="355">
        <v>28080000</v>
      </c>
      <c r="AC92" s="193">
        <v>44329</v>
      </c>
      <c r="AD92" s="193">
        <v>44335</v>
      </c>
      <c r="AE92" s="193">
        <v>44561</v>
      </c>
      <c r="AF92" s="194">
        <v>180</v>
      </c>
      <c r="AG92" s="194">
        <v>1</v>
      </c>
      <c r="AH92" s="195">
        <v>33</v>
      </c>
      <c r="AI92" s="187"/>
      <c r="AJ92" s="194"/>
      <c r="AK92" s="193"/>
      <c r="AL92" s="194"/>
      <c r="AM92" s="197"/>
      <c r="AN92" s="197"/>
      <c r="AO92" s="197" t="s">
        <v>1718</v>
      </c>
      <c r="AP92" s="197"/>
      <c r="AQ92" s="382">
        <f t="shared" si="5"/>
        <v>0.76056338028169013</v>
      </c>
      <c r="AR92" s="37"/>
      <c r="AS92" s="37"/>
      <c r="AT92" s="37"/>
      <c r="AU92" s="37"/>
      <c r="AV92" s="37"/>
      <c r="AW92" s="37"/>
    </row>
    <row r="93" spans="1:49" s="198" customFormat="1" ht="27.95" hidden="1" customHeight="1">
      <c r="A93" s="198">
        <v>1</v>
      </c>
      <c r="B93" s="176">
        <v>244</v>
      </c>
      <c r="C93" s="176">
        <v>2021</v>
      </c>
      <c r="D93" s="176" t="s">
        <v>913</v>
      </c>
      <c r="E93" s="332" t="s">
        <v>914</v>
      </c>
      <c r="F93" s="178" t="s">
        <v>100</v>
      </c>
      <c r="G93" s="179" t="s">
        <v>29</v>
      </c>
      <c r="H93" s="180" t="s">
        <v>100</v>
      </c>
      <c r="I93" s="181" t="s">
        <v>1146</v>
      </c>
      <c r="J93" s="182" t="s">
        <v>84</v>
      </c>
      <c r="K93" s="229" t="s">
        <v>268</v>
      </c>
      <c r="L93" s="183" t="s">
        <v>115</v>
      </c>
      <c r="M93" s="184" t="str">
        <f>IF(ISERROR(VLOOKUP(L93,Proposito_programa!$C$2:$E$59,2,FALSE))," ",VLOOKUP(L93,Proposito_programa!$C$2:$E$59,2,FALSE))</f>
        <v xml:space="preserve"> </v>
      </c>
      <c r="N93" s="184" t="str">
        <f>IF(ISERROR(VLOOKUP(L93,Proposito_programa!$C$2:$E$59,3,FALSE))," ",VLOOKUP(L93,Proposito_programa!$C$2:$E$59,3,FALSE))</f>
        <v xml:space="preserve"> </v>
      </c>
      <c r="O93" s="185" t="s">
        <v>1355</v>
      </c>
      <c r="P93" s="186">
        <v>1</v>
      </c>
      <c r="Q93" s="187">
        <v>899999282</v>
      </c>
      <c r="R93" s="341" t="s">
        <v>1597</v>
      </c>
      <c r="S93" s="187" t="s">
        <v>363</v>
      </c>
      <c r="T93" s="187"/>
      <c r="U93" s="188"/>
      <c r="V93" s="189"/>
      <c r="W93" s="190">
        <v>0</v>
      </c>
      <c r="X93" s="191"/>
      <c r="Y93" s="192"/>
      <c r="Z93" s="190"/>
      <c r="AA93" s="260">
        <f t="shared" si="6"/>
        <v>0</v>
      </c>
      <c r="AB93" s="348" t="s">
        <v>1931</v>
      </c>
      <c r="AC93" s="193">
        <v>44410</v>
      </c>
      <c r="AD93" s="193">
        <v>44411</v>
      </c>
      <c r="AE93" s="193">
        <v>44865</v>
      </c>
      <c r="AF93" s="194">
        <v>177</v>
      </c>
      <c r="AG93" s="194">
        <v>1</v>
      </c>
      <c r="AH93" s="195">
        <v>301</v>
      </c>
      <c r="AI93" s="187"/>
      <c r="AJ93" s="194"/>
      <c r="AK93" s="193"/>
      <c r="AL93" s="194"/>
      <c r="AM93" s="197"/>
      <c r="AN93" s="197" t="s">
        <v>1718</v>
      </c>
      <c r="AO93" s="197"/>
      <c r="AP93" s="197"/>
      <c r="AQ93" s="382" t="str">
        <f t="shared" si="5"/>
        <v>-</v>
      </c>
      <c r="AR93" s="37"/>
      <c r="AS93" s="37"/>
      <c r="AT93" s="37"/>
      <c r="AU93" s="37"/>
      <c r="AV93" s="37"/>
      <c r="AW93" s="37"/>
    </row>
    <row r="94" spans="1:49" s="198" customFormat="1" ht="27.95" hidden="1" customHeight="1">
      <c r="A94" s="198">
        <v>1</v>
      </c>
      <c r="B94" s="176">
        <v>87</v>
      </c>
      <c r="C94" s="176">
        <v>2021</v>
      </c>
      <c r="D94" s="176" t="s">
        <v>658</v>
      </c>
      <c r="E94" s="177" t="s">
        <v>659</v>
      </c>
      <c r="F94" s="178" t="s">
        <v>90</v>
      </c>
      <c r="G94" s="179" t="s">
        <v>29</v>
      </c>
      <c r="H94" s="180" t="s">
        <v>111</v>
      </c>
      <c r="I94" s="181" t="s">
        <v>996</v>
      </c>
      <c r="J94" s="182" t="s">
        <v>85</v>
      </c>
      <c r="K94" s="229" t="s">
        <v>268</v>
      </c>
      <c r="L94" s="183">
        <v>57</v>
      </c>
      <c r="M94" s="184" t="str">
        <f>IF(ISERROR(VLOOKUP(L94,Proposito_programa!$C$2:$E$59,2,FALSE))," ",VLOOKUP(L94,Proposito_programa!$C$2:$E$59,2,FALSE))</f>
        <v>Gestión pública local</v>
      </c>
      <c r="N94" s="184" t="str">
        <f>IF(ISERROR(VLOOKUP(L94,Proposito_programa!$C$2:$E$59,3,FALSE))," ",VLOOKUP(L94,Proposito_programa!$C$2:$E$59,3,FALSE))</f>
        <v>Propósito 5: Construir Bogotá - Región con gobierno abierto, transparente y ciudadanía consciente</v>
      </c>
      <c r="O94" s="185" t="s">
        <v>1920</v>
      </c>
      <c r="P94" s="186">
        <v>1</v>
      </c>
      <c r="Q94" s="187">
        <v>19410967</v>
      </c>
      <c r="R94" s="341" t="s">
        <v>1443</v>
      </c>
      <c r="S94" s="187" t="s">
        <v>362</v>
      </c>
      <c r="T94" s="187"/>
      <c r="U94" s="188"/>
      <c r="V94" s="189"/>
      <c r="W94" s="190">
        <v>31200000</v>
      </c>
      <c r="X94" s="191"/>
      <c r="Y94" s="192">
        <v>1</v>
      </c>
      <c r="Z94" s="190">
        <v>15600000</v>
      </c>
      <c r="AA94" s="260">
        <f t="shared" si="6"/>
        <v>46800000</v>
      </c>
      <c r="AB94" s="355">
        <v>46800000</v>
      </c>
      <c r="AC94" s="193">
        <v>44238</v>
      </c>
      <c r="AD94" s="193">
        <v>44242</v>
      </c>
      <c r="AE94" s="193">
        <v>44514</v>
      </c>
      <c r="AF94" s="194">
        <v>180</v>
      </c>
      <c r="AG94" s="194">
        <v>1</v>
      </c>
      <c r="AH94" s="195">
        <v>90</v>
      </c>
      <c r="AI94" s="187"/>
      <c r="AJ94" s="194"/>
      <c r="AK94" s="193"/>
      <c r="AL94" s="194"/>
      <c r="AM94" s="197"/>
      <c r="AN94" s="197"/>
      <c r="AO94" s="197" t="s">
        <v>1718</v>
      </c>
      <c r="AP94" s="197"/>
      <c r="AQ94" s="382">
        <f t="shared" si="5"/>
        <v>1</v>
      </c>
      <c r="AR94" s="37"/>
      <c r="AS94" s="37"/>
      <c r="AT94" s="37"/>
      <c r="AU94" s="37"/>
      <c r="AV94" s="37"/>
      <c r="AW94" s="37"/>
    </row>
    <row r="95" spans="1:49" s="198" customFormat="1" ht="27.95" hidden="1" customHeight="1">
      <c r="A95" s="198">
        <v>1</v>
      </c>
      <c r="B95" s="305">
        <v>242</v>
      </c>
      <c r="C95" s="305">
        <v>2021</v>
      </c>
      <c r="D95" s="305" t="s">
        <v>909</v>
      </c>
      <c r="E95" s="334" t="s">
        <v>910</v>
      </c>
      <c r="F95" s="307" t="s">
        <v>99</v>
      </c>
      <c r="G95" s="308" t="s">
        <v>93</v>
      </c>
      <c r="H95" s="309" t="s">
        <v>114</v>
      </c>
      <c r="I95" s="310" t="s">
        <v>1144</v>
      </c>
      <c r="J95" s="311" t="s">
        <v>85</v>
      </c>
      <c r="K95" s="312" t="s">
        <v>268</v>
      </c>
      <c r="L95" s="313">
        <v>6</v>
      </c>
      <c r="M95" s="314" t="str">
        <f>IF(ISERROR(VLOOKUP(L95,Proposito_programa!$C$2:$E$59,2,FALSE))," ",VLOOKUP(L95,Proposito_programa!$C$2:$E$59,2,FALSE))</f>
        <v>Sistema Distrital de Cuidado</v>
      </c>
      <c r="N95" s="314" t="str">
        <f>IF(ISERROR(VLOOKUP(L95,Proposito_programa!$C$2:$E$59,3,FALSE))," ",VLOOKUP(L95,Proposito_programa!$C$2:$E$59,3,FALSE))</f>
        <v>Propósito 1: Hacer un nuevo contrato social para incrementar la inclusión social, productiva y política</v>
      </c>
      <c r="O95" s="350" t="s">
        <v>1946</v>
      </c>
      <c r="P95" s="186">
        <v>1</v>
      </c>
      <c r="Q95" s="316">
        <v>860403137</v>
      </c>
      <c r="R95" s="341" t="s">
        <v>1595</v>
      </c>
      <c r="S95" s="316" t="s">
        <v>363</v>
      </c>
      <c r="T95" s="316"/>
      <c r="U95" s="317"/>
      <c r="V95" s="318"/>
      <c r="W95" s="319">
        <v>617666000</v>
      </c>
      <c r="X95" s="320"/>
      <c r="Y95" s="321"/>
      <c r="Z95" s="319"/>
      <c r="AA95" s="322">
        <f t="shared" ref="AA95" si="7">+W95+X95+Z95</f>
        <v>617666000</v>
      </c>
      <c r="AB95" s="355">
        <v>247066400</v>
      </c>
      <c r="AC95" s="323">
        <v>44393</v>
      </c>
      <c r="AD95" s="323">
        <v>44406</v>
      </c>
      <c r="AE95" s="323">
        <v>44621</v>
      </c>
      <c r="AF95" s="324">
        <v>210</v>
      </c>
      <c r="AG95" s="324"/>
      <c r="AH95" s="325"/>
      <c r="AI95" s="187"/>
      <c r="AJ95" s="324"/>
      <c r="AK95" s="323"/>
      <c r="AL95" s="324"/>
      <c r="AM95" s="326"/>
      <c r="AN95" s="326" t="s">
        <v>1718</v>
      </c>
      <c r="AO95" s="326"/>
      <c r="AP95" s="326"/>
      <c r="AQ95" s="382">
        <f t="shared" si="5"/>
        <v>0.4</v>
      </c>
      <c r="AR95" s="327"/>
      <c r="AS95" s="327"/>
      <c r="AT95" s="327"/>
      <c r="AU95" s="327"/>
      <c r="AV95" s="327"/>
      <c r="AW95" s="327"/>
    </row>
    <row r="96" spans="1:49" s="198" customFormat="1" ht="27.95" hidden="1" customHeight="1">
      <c r="A96" s="198">
        <v>0</v>
      </c>
      <c r="B96" s="305">
        <v>242</v>
      </c>
      <c r="C96" s="305">
        <v>2021</v>
      </c>
      <c r="D96" s="305" t="s">
        <v>909</v>
      </c>
      <c r="E96" s="334" t="s">
        <v>910</v>
      </c>
      <c r="F96" s="307" t="s">
        <v>99</v>
      </c>
      <c r="G96" s="308" t="s">
        <v>93</v>
      </c>
      <c r="H96" s="309" t="s">
        <v>114</v>
      </c>
      <c r="I96" s="310" t="s">
        <v>1144</v>
      </c>
      <c r="J96" s="311" t="s">
        <v>85</v>
      </c>
      <c r="K96" s="312" t="s">
        <v>268</v>
      </c>
      <c r="L96" s="313">
        <v>40</v>
      </c>
      <c r="M96" s="314" t="str">
        <f>IF(ISERROR(VLOOKUP(L96,Proposito_programa!$C$2:$E$59,2,FALSE))," ",VLOOKUP(L96,Proposito_programa!$C$2:$E$59,2,FALSE))</f>
        <v>Más mujeres viven una vida libre de violencias, se sienten seguras y acceden con confianza al sistema de justicia</v>
      </c>
      <c r="N96" s="314" t="str">
        <f>IF(ISERROR(VLOOKUP(L96,Proposito_programa!$C$2:$E$59,3,FALSE))," ",VLOOKUP(L96,Proposito_programa!$C$2:$E$59,3,FALSE))</f>
        <v>Propósito 3: Inspirar confianza y legitimidad para vivir sin miedo y ser epicentro de cultura ciudadana, paz y reconciliación</v>
      </c>
      <c r="O96" s="350" t="s">
        <v>1947</v>
      </c>
      <c r="P96" s="186">
        <v>1</v>
      </c>
      <c r="Q96" s="316">
        <v>860403137</v>
      </c>
      <c r="R96" s="341" t="s">
        <v>1595</v>
      </c>
      <c r="S96" s="316" t="s">
        <v>363</v>
      </c>
      <c r="T96" s="316"/>
      <c r="U96" s="317"/>
      <c r="V96" s="318"/>
      <c r="W96" s="319">
        <v>1010227000</v>
      </c>
      <c r="X96" s="320"/>
      <c r="Y96" s="321"/>
      <c r="Z96" s="319"/>
      <c r="AA96" s="322">
        <f t="shared" si="6"/>
        <v>1010227000</v>
      </c>
      <c r="AB96" s="355">
        <v>404090800</v>
      </c>
      <c r="AC96" s="323">
        <v>44393</v>
      </c>
      <c r="AD96" s="323">
        <v>44406</v>
      </c>
      <c r="AE96" s="323">
        <v>44621</v>
      </c>
      <c r="AF96" s="324">
        <v>210</v>
      </c>
      <c r="AG96" s="324"/>
      <c r="AH96" s="325"/>
      <c r="AI96" s="187"/>
      <c r="AJ96" s="324"/>
      <c r="AK96" s="323"/>
      <c r="AL96" s="324"/>
      <c r="AM96" s="326"/>
      <c r="AN96" s="326" t="s">
        <v>1718</v>
      </c>
      <c r="AO96" s="326"/>
      <c r="AP96" s="326"/>
      <c r="AQ96" s="382">
        <f t="shared" si="5"/>
        <v>0.4</v>
      </c>
      <c r="AR96" s="327"/>
      <c r="AS96" s="327"/>
      <c r="AT96" s="327"/>
      <c r="AU96" s="327"/>
      <c r="AV96" s="327"/>
      <c r="AW96" s="327"/>
    </row>
    <row r="97" spans="1:49" s="198" customFormat="1" ht="27.95" hidden="1" customHeight="1">
      <c r="A97" s="198">
        <v>1</v>
      </c>
      <c r="B97" s="176">
        <v>243</v>
      </c>
      <c r="C97" s="176">
        <v>2021</v>
      </c>
      <c r="D97" s="176" t="s">
        <v>911</v>
      </c>
      <c r="E97" s="332" t="s">
        <v>912</v>
      </c>
      <c r="F97" s="178" t="s">
        <v>99</v>
      </c>
      <c r="G97" s="179" t="s">
        <v>93</v>
      </c>
      <c r="H97" s="180" t="s">
        <v>114</v>
      </c>
      <c r="I97" s="181" t="s">
        <v>1145</v>
      </c>
      <c r="J97" s="182" t="s">
        <v>85</v>
      </c>
      <c r="K97" s="229" t="s">
        <v>268</v>
      </c>
      <c r="L97" s="183">
        <v>39</v>
      </c>
      <c r="M97" s="184" t="str">
        <f>IF(ISERROR(VLOOKUP(L97,Proposito_programa!$C$2:$E$59,2,FALSE))," ",VLOOKUP(L97,Proposito_programa!$C$2:$E$59,2,FALSE))</f>
        <v>Bogotá territorio de paz y atención integral a las víctimas del conflicto armado</v>
      </c>
      <c r="N97" s="184" t="str">
        <f>IF(ISERROR(VLOOKUP(L97,Proposito_programa!$C$2:$E$59,3,FALSE))," ",VLOOKUP(L97,Proposito_programa!$C$2:$E$59,3,FALSE))</f>
        <v>Propósito 3: Inspirar confianza y legitimidad para vivir sin miedo y ser epicentro de cultura ciudadana, paz y reconciliación</v>
      </c>
      <c r="O97" s="185" t="s">
        <v>1913</v>
      </c>
      <c r="P97" s="186">
        <v>1</v>
      </c>
      <c r="Q97" s="187">
        <v>860403137</v>
      </c>
      <c r="R97" s="341" t="s">
        <v>1596</v>
      </c>
      <c r="S97" s="187" t="s">
        <v>363</v>
      </c>
      <c r="T97" s="187"/>
      <c r="U97" s="188"/>
      <c r="V97" s="189"/>
      <c r="W97" s="190">
        <v>358968000</v>
      </c>
      <c r="X97" s="191"/>
      <c r="Y97" s="192"/>
      <c r="Z97" s="190"/>
      <c r="AA97" s="260">
        <f t="shared" si="6"/>
        <v>358968000</v>
      </c>
      <c r="AB97" s="355">
        <v>251277600</v>
      </c>
      <c r="AC97" s="193">
        <v>44403</v>
      </c>
      <c r="AD97" s="193">
        <v>44406</v>
      </c>
      <c r="AE97" s="193">
        <v>44620</v>
      </c>
      <c r="AF97" s="194">
        <v>210</v>
      </c>
      <c r="AG97" s="194"/>
      <c r="AH97" s="195"/>
      <c r="AI97" s="187"/>
      <c r="AJ97" s="194"/>
      <c r="AK97" s="193"/>
      <c r="AL97" s="194"/>
      <c r="AM97" s="197"/>
      <c r="AN97" s="197" t="s">
        <v>1718</v>
      </c>
      <c r="AO97" s="197"/>
      <c r="AP97" s="197"/>
      <c r="AQ97" s="382">
        <f t="shared" si="5"/>
        <v>0.7</v>
      </c>
      <c r="AR97" s="37"/>
      <c r="AS97" s="37"/>
      <c r="AT97" s="37"/>
      <c r="AU97" s="37"/>
      <c r="AV97" s="37"/>
      <c r="AW97" s="37"/>
    </row>
    <row r="98" spans="1:49" s="198" customFormat="1" ht="27.95" hidden="1" customHeight="1">
      <c r="A98" s="198">
        <v>1</v>
      </c>
      <c r="B98" s="176">
        <v>227</v>
      </c>
      <c r="C98" s="176">
        <v>2021</v>
      </c>
      <c r="D98" s="176" t="s">
        <v>881</v>
      </c>
      <c r="E98" s="177" t="s">
        <v>882</v>
      </c>
      <c r="F98" s="178" t="s">
        <v>99</v>
      </c>
      <c r="G98" s="179" t="s">
        <v>93</v>
      </c>
      <c r="H98" s="180" t="s">
        <v>114</v>
      </c>
      <c r="I98" s="340" t="s">
        <v>1131</v>
      </c>
      <c r="J98" s="182" t="s">
        <v>85</v>
      </c>
      <c r="K98" s="229" t="s">
        <v>268</v>
      </c>
      <c r="L98" s="183">
        <v>43</v>
      </c>
      <c r="M98" s="184" t="str">
        <f>IF(ISERROR(VLOOKUP(L98,Proposito_programa!$C$2:$E$59,2,FALSE))," ",VLOOKUP(L98,Proposito_programa!$C$2:$E$59,2,FALSE))</f>
        <v>Cultura ciudadana para la confianza, la convivencia y la participación desde la vida cotidiana</v>
      </c>
      <c r="N98" s="184" t="str">
        <f>IF(ISERROR(VLOOKUP(L98,Proposito_programa!$C$2:$E$59,3,FALSE))," ",VLOOKUP(L98,Proposito_programa!$C$2:$E$59,3,FALSE))</f>
        <v>Propósito 3: Inspirar confianza y legitimidad para vivir sin miedo y ser epicentro de cultura ciudadana, paz y reconciliación</v>
      </c>
      <c r="O98" s="185" t="s">
        <v>1914</v>
      </c>
      <c r="P98" s="186">
        <v>1</v>
      </c>
      <c r="Q98" s="187">
        <v>860403137</v>
      </c>
      <c r="R98" s="341" t="s">
        <v>1581</v>
      </c>
      <c r="S98" s="187" t="s">
        <v>363</v>
      </c>
      <c r="T98" s="187"/>
      <c r="U98" s="188"/>
      <c r="V98" s="189"/>
      <c r="W98" s="190">
        <v>60271000</v>
      </c>
      <c r="X98" s="191"/>
      <c r="Y98" s="192"/>
      <c r="Z98" s="190"/>
      <c r="AA98" s="260">
        <f t="shared" ref="AA98" si="8">+W98+X98+Z98</f>
        <v>60271000</v>
      </c>
      <c r="AB98" s="355">
        <v>36162600</v>
      </c>
      <c r="AC98" s="193">
        <v>44363</v>
      </c>
      <c r="AD98" s="193">
        <v>44369</v>
      </c>
      <c r="AE98" s="193">
        <v>44613</v>
      </c>
      <c r="AF98" s="194">
        <v>240</v>
      </c>
      <c r="AG98" s="194"/>
      <c r="AH98" s="195"/>
      <c r="AI98" s="187"/>
      <c r="AJ98" s="194"/>
      <c r="AK98" s="193"/>
      <c r="AL98" s="194"/>
      <c r="AM98" s="197"/>
      <c r="AN98" s="197" t="s">
        <v>1718</v>
      </c>
      <c r="AO98" s="197"/>
      <c r="AP98" s="197"/>
      <c r="AQ98" s="382">
        <f t="shared" si="5"/>
        <v>0.6</v>
      </c>
      <c r="AR98" s="37"/>
      <c r="AS98" s="37"/>
      <c r="AT98" s="37"/>
      <c r="AU98" s="37"/>
      <c r="AV98" s="37"/>
      <c r="AW98" s="37"/>
    </row>
    <row r="99" spans="1:49" s="198" customFormat="1" ht="27.95" hidden="1" customHeight="1">
      <c r="A99" s="198">
        <v>0</v>
      </c>
      <c r="B99" s="176">
        <v>227</v>
      </c>
      <c r="C99" s="176">
        <v>2021</v>
      </c>
      <c r="D99" s="176" t="s">
        <v>881</v>
      </c>
      <c r="E99" s="177" t="s">
        <v>882</v>
      </c>
      <c r="F99" s="178" t="s">
        <v>99</v>
      </c>
      <c r="G99" s="179" t="s">
        <v>93</v>
      </c>
      <c r="H99" s="180" t="s">
        <v>114</v>
      </c>
      <c r="I99" s="181" t="s">
        <v>1131</v>
      </c>
      <c r="J99" s="182" t="s">
        <v>85</v>
      </c>
      <c r="K99" s="229" t="s">
        <v>268</v>
      </c>
      <c r="L99" s="183">
        <v>48</v>
      </c>
      <c r="M99" s="184" t="str">
        <f>IF(ISERROR(VLOOKUP(L99,Proposito_programa!$C$2:$E$59,2,FALSE))," ",VLOOKUP(L99,Proposito_programa!$C$2:$E$59,2,FALSE))</f>
        <v>Plataforma institucional para la seguridad y justicia</v>
      </c>
      <c r="N99" s="184" t="str">
        <f>IF(ISERROR(VLOOKUP(L99,Proposito_programa!$C$2:$E$59,3,FALSE))," ",VLOOKUP(L99,Proposito_programa!$C$2:$E$59,3,FALSE))</f>
        <v>Propósito 3: Inspirar confianza y legitimidad para vivir sin miedo y ser epicentro de cultura ciudadana, paz y reconciliación</v>
      </c>
      <c r="O99" s="185" t="s">
        <v>1936</v>
      </c>
      <c r="P99" s="186">
        <v>1</v>
      </c>
      <c r="Q99" s="187">
        <v>860403137</v>
      </c>
      <c r="R99" s="341" t="s">
        <v>1581</v>
      </c>
      <c r="S99" s="187" t="s">
        <v>363</v>
      </c>
      <c r="T99" s="187"/>
      <c r="U99" s="188"/>
      <c r="V99" s="189"/>
      <c r="W99" s="190">
        <v>728966000</v>
      </c>
      <c r="X99" s="191"/>
      <c r="Y99" s="192"/>
      <c r="Z99" s="190"/>
      <c r="AA99" s="260">
        <f t="shared" si="6"/>
        <v>728966000</v>
      </c>
      <c r="AB99" s="355">
        <v>437379600</v>
      </c>
      <c r="AC99" s="193">
        <v>44363</v>
      </c>
      <c r="AD99" s="193">
        <v>44369</v>
      </c>
      <c r="AE99" s="193">
        <v>44613</v>
      </c>
      <c r="AF99" s="194">
        <v>240</v>
      </c>
      <c r="AG99" s="194"/>
      <c r="AH99" s="195"/>
      <c r="AI99" s="187"/>
      <c r="AJ99" s="194"/>
      <c r="AK99" s="193"/>
      <c r="AL99" s="194"/>
      <c r="AM99" s="197"/>
      <c r="AN99" s="197" t="s">
        <v>1718</v>
      </c>
      <c r="AO99" s="197"/>
      <c r="AP99" s="197"/>
      <c r="AQ99" s="382">
        <f t="shared" si="5"/>
        <v>0.6</v>
      </c>
      <c r="AR99" s="37"/>
      <c r="AS99" s="37"/>
      <c r="AT99" s="37"/>
      <c r="AU99" s="37"/>
      <c r="AV99" s="37"/>
      <c r="AW99" s="37"/>
    </row>
    <row r="100" spans="1:49" s="198" customFormat="1" ht="27.95" hidden="1" customHeight="1">
      <c r="A100" s="198">
        <v>1</v>
      </c>
      <c r="B100" s="176">
        <v>86</v>
      </c>
      <c r="C100" s="176">
        <v>2021</v>
      </c>
      <c r="D100" s="176" t="s">
        <v>656</v>
      </c>
      <c r="E100" s="177" t="s">
        <v>657</v>
      </c>
      <c r="F100" s="178" t="s">
        <v>90</v>
      </c>
      <c r="G100" s="179" t="s">
        <v>29</v>
      </c>
      <c r="H100" s="180" t="s">
        <v>111</v>
      </c>
      <c r="I100" s="181" t="s">
        <v>1052</v>
      </c>
      <c r="J100" s="182" t="s">
        <v>85</v>
      </c>
      <c r="K100" s="229" t="s">
        <v>268</v>
      </c>
      <c r="L100" s="183">
        <v>57</v>
      </c>
      <c r="M100" s="184" t="str">
        <f>IF(ISERROR(VLOOKUP(L100,Proposito_programa!$C$2:$E$59,2,FALSE))," ",VLOOKUP(L100,Proposito_programa!$C$2:$E$59,2,FALSE))</f>
        <v>Gestión pública local</v>
      </c>
      <c r="N100" s="184" t="str">
        <f>IF(ISERROR(VLOOKUP(L100,Proposito_programa!$C$2:$E$59,3,FALSE))," ",VLOOKUP(L100,Proposito_programa!$C$2:$E$59,3,FALSE))</f>
        <v>Propósito 5: Construir Bogotá - Región con gobierno abierto, transparente y ciudadanía consciente</v>
      </c>
      <c r="O100" s="185" t="s">
        <v>1919</v>
      </c>
      <c r="P100" s="186">
        <v>1</v>
      </c>
      <c r="Q100" s="187">
        <v>79806948</v>
      </c>
      <c r="R100" s="341" t="s">
        <v>1442</v>
      </c>
      <c r="S100" s="187" t="s">
        <v>362</v>
      </c>
      <c r="T100" s="187"/>
      <c r="U100" s="188"/>
      <c r="V100" s="189"/>
      <c r="W100" s="190">
        <v>26000000</v>
      </c>
      <c r="X100" s="191"/>
      <c r="Y100" s="192">
        <v>1</v>
      </c>
      <c r="Z100" s="190">
        <v>2513333</v>
      </c>
      <c r="AA100" s="260">
        <f t="shared" si="6"/>
        <v>28513333</v>
      </c>
      <c r="AB100" s="355">
        <v>24786667</v>
      </c>
      <c r="AC100" s="193">
        <v>44238</v>
      </c>
      <c r="AD100" s="193">
        <v>44242</v>
      </c>
      <c r="AE100" s="193">
        <v>44574</v>
      </c>
      <c r="AF100" s="194">
        <v>300</v>
      </c>
      <c r="AG100" s="194">
        <v>1</v>
      </c>
      <c r="AH100" s="195">
        <v>29</v>
      </c>
      <c r="AI100" s="187"/>
      <c r="AJ100" s="194"/>
      <c r="AK100" s="193"/>
      <c r="AL100" s="194"/>
      <c r="AM100" s="197"/>
      <c r="AN100" s="197"/>
      <c r="AO100" s="197" t="s">
        <v>1718</v>
      </c>
      <c r="AP100" s="197"/>
      <c r="AQ100" s="382">
        <f t="shared" si="5"/>
        <v>0.86930093370704853</v>
      </c>
      <c r="AR100" s="37"/>
      <c r="AS100" s="37"/>
      <c r="AT100" s="37"/>
      <c r="AU100" s="37"/>
      <c r="AV100" s="37"/>
      <c r="AW100" s="37"/>
    </row>
    <row r="101" spans="1:49" s="198" customFormat="1" ht="27.95" hidden="1" customHeight="1">
      <c r="A101" s="198">
        <v>1</v>
      </c>
      <c r="B101" s="176">
        <v>270</v>
      </c>
      <c r="C101" s="176">
        <v>2021</v>
      </c>
      <c r="D101" s="176" t="s">
        <v>957</v>
      </c>
      <c r="E101" s="177" t="s">
        <v>958</v>
      </c>
      <c r="F101" s="178" t="s">
        <v>90</v>
      </c>
      <c r="G101" s="179" t="s">
        <v>29</v>
      </c>
      <c r="H101" s="180" t="s">
        <v>111</v>
      </c>
      <c r="I101" s="181" t="s">
        <v>1157</v>
      </c>
      <c r="J101" s="182" t="s">
        <v>85</v>
      </c>
      <c r="K101" s="229" t="s">
        <v>268</v>
      </c>
      <c r="L101" s="183">
        <v>30</v>
      </c>
      <c r="M101" s="184" t="str">
        <f>IF(ISERROR(VLOOKUP(L101,Proposito_programa!$C$2:$E$59,2,FALSE))," ",VLOOKUP(L101,Proposito_programa!$C$2:$E$59,2,FALSE))</f>
        <v>Eficiencia en la atención de emergencias</v>
      </c>
      <c r="N101" s="184" t="str">
        <f>IF(ISERROR(VLOOKUP(L101,Proposito_programa!$C$2:$E$59,3,FALSE))," ",VLOOKUP(L101,Proposito_programa!$C$2:$E$59,3,FALSE))</f>
        <v>Propósito 2 : Cambiar Nuestros Hábitos de Vida para Reverdecer a Bogotá y Adaptarnos y Mitigar la Crisis Climática</v>
      </c>
      <c r="O101" s="185" t="s">
        <v>1909</v>
      </c>
      <c r="P101" s="186">
        <v>1</v>
      </c>
      <c r="Q101" s="187">
        <v>79792466</v>
      </c>
      <c r="R101" s="341" t="s">
        <v>1622</v>
      </c>
      <c r="S101" s="187" t="s">
        <v>362</v>
      </c>
      <c r="T101" s="187"/>
      <c r="U101" s="188"/>
      <c r="V101" s="189"/>
      <c r="W101" s="190">
        <v>8100000</v>
      </c>
      <c r="X101" s="191"/>
      <c r="Y101" s="192"/>
      <c r="Z101" s="190"/>
      <c r="AA101" s="260">
        <f t="shared" si="6"/>
        <v>8100000</v>
      </c>
      <c r="AB101" s="355">
        <v>5760000</v>
      </c>
      <c r="AC101" s="193">
        <v>44427</v>
      </c>
      <c r="AD101" s="193">
        <v>44433</v>
      </c>
      <c r="AE101" s="193">
        <v>44568</v>
      </c>
      <c r="AF101" s="194">
        <v>135</v>
      </c>
      <c r="AG101" s="194"/>
      <c r="AH101" s="195"/>
      <c r="AI101" s="187"/>
      <c r="AJ101" s="194"/>
      <c r="AK101" s="193"/>
      <c r="AL101" s="194"/>
      <c r="AM101" s="197"/>
      <c r="AN101" s="197"/>
      <c r="AO101" s="197" t="s">
        <v>1718</v>
      </c>
      <c r="AP101" s="197"/>
      <c r="AQ101" s="382">
        <f t="shared" si="5"/>
        <v>0.71111111111111114</v>
      </c>
      <c r="AR101" s="37"/>
      <c r="AS101" s="37"/>
      <c r="AT101" s="37"/>
      <c r="AU101" s="37"/>
      <c r="AV101" s="37"/>
      <c r="AW101" s="37"/>
    </row>
    <row r="102" spans="1:49" s="198" customFormat="1" ht="27.95" hidden="1" customHeight="1">
      <c r="A102" s="198">
        <v>1</v>
      </c>
      <c r="B102" s="176">
        <v>239</v>
      </c>
      <c r="C102" s="176">
        <v>2021</v>
      </c>
      <c r="D102" s="176" t="s">
        <v>903</v>
      </c>
      <c r="E102" s="177" t="s">
        <v>904</v>
      </c>
      <c r="F102" s="178" t="s">
        <v>90</v>
      </c>
      <c r="G102" s="179" t="s">
        <v>29</v>
      </c>
      <c r="H102" s="180" t="s">
        <v>111</v>
      </c>
      <c r="I102" s="181" t="s">
        <v>1142</v>
      </c>
      <c r="J102" s="182" t="s">
        <v>85</v>
      </c>
      <c r="K102" s="229" t="s">
        <v>268</v>
      </c>
      <c r="L102" s="183">
        <v>57</v>
      </c>
      <c r="M102" s="184" t="str">
        <f>IF(ISERROR(VLOOKUP(L102,Proposito_programa!$C$2:$E$59,2,FALSE))," ",VLOOKUP(L102,Proposito_programa!$C$2:$E$59,2,FALSE))</f>
        <v>Gestión pública local</v>
      </c>
      <c r="N102" s="184" t="str">
        <f>IF(ISERROR(VLOOKUP(L102,Proposito_programa!$C$2:$E$59,3,FALSE))," ",VLOOKUP(L102,Proposito_programa!$C$2:$E$59,3,FALSE))</f>
        <v>Propósito 5: Construir Bogotá - Región con gobierno abierto, transparente y ciudadanía consciente</v>
      </c>
      <c r="O102" s="185" t="s">
        <v>1919</v>
      </c>
      <c r="P102" s="186">
        <v>1</v>
      </c>
      <c r="Q102" s="187">
        <v>1020741588</v>
      </c>
      <c r="R102" s="341" t="s">
        <v>1592</v>
      </c>
      <c r="S102" s="187" t="s">
        <v>362</v>
      </c>
      <c r="T102" s="187"/>
      <c r="U102" s="188"/>
      <c r="V102" s="189"/>
      <c r="W102" s="190">
        <v>24000000</v>
      </c>
      <c r="X102" s="191"/>
      <c r="Y102" s="192"/>
      <c r="Z102" s="190"/>
      <c r="AA102" s="260">
        <f t="shared" si="6"/>
        <v>24000000</v>
      </c>
      <c r="AB102" s="355">
        <v>21000000</v>
      </c>
      <c r="AC102" s="193">
        <v>44390</v>
      </c>
      <c r="AD102" s="193">
        <v>44393</v>
      </c>
      <c r="AE102" s="193">
        <v>44500</v>
      </c>
      <c r="AF102" s="194">
        <v>120</v>
      </c>
      <c r="AG102" s="194"/>
      <c r="AH102" s="195"/>
      <c r="AI102" s="187"/>
      <c r="AJ102" s="194"/>
      <c r="AK102" s="193"/>
      <c r="AL102" s="194"/>
      <c r="AM102" s="197"/>
      <c r="AN102" s="197"/>
      <c r="AO102" s="197"/>
      <c r="AP102" s="197" t="s">
        <v>1718</v>
      </c>
      <c r="AQ102" s="382">
        <f t="shared" si="5"/>
        <v>0.875</v>
      </c>
      <c r="AR102" s="37"/>
      <c r="AS102" s="37"/>
      <c r="AT102" s="37"/>
      <c r="AU102" s="37"/>
      <c r="AV102" s="37"/>
      <c r="AW102" s="37"/>
    </row>
    <row r="103" spans="1:49" s="198" customFormat="1" ht="27.95" hidden="1" customHeight="1">
      <c r="A103" s="198">
        <v>1</v>
      </c>
      <c r="B103" s="176">
        <v>304</v>
      </c>
      <c r="C103" s="176">
        <v>2021</v>
      </c>
      <c r="D103" s="176" t="s">
        <v>1230</v>
      </c>
      <c r="E103" s="177" t="s">
        <v>1231</v>
      </c>
      <c r="F103" s="178" t="s">
        <v>90</v>
      </c>
      <c r="G103" s="179" t="s">
        <v>29</v>
      </c>
      <c r="H103" s="180" t="s">
        <v>111</v>
      </c>
      <c r="I103" s="181" t="s">
        <v>991</v>
      </c>
      <c r="J103" s="182" t="s">
        <v>85</v>
      </c>
      <c r="K103" s="229" t="s">
        <v>268</v>
      </c>
      <c r="L103" s="183">
        <v>57</v>
      </c>
      <c r="M103" s="184" t="str">
        <f>IF(ISERROR(VLOOKUP(L103,Proposito_programa!$C$2:$E$59,2,FALSE))," ",VLOOKUP(L103,Proposito_programa!$C$2:$E$59,2,FALSE))</f>
        <v>Gestión pública local</v>
      </c>
      <c r="N103" s="184" t="str">
        <f>IF(ISERROR(VLOOKUP(L103,Proposito_programa!$C$2:$E$59,3,FALSE))," ",VLOOKUP(L103,Proposito_programa!$C$2:$E$59,3,FALSE))</f>
        <v>Propósito 5: Construir Bogotá - Región con gobierno abierto, transparente y ciudadanía consciente</v>
      </c>
      <c r="O103" s="185" t="s">
        <v>1920</v>
      </c>
      <c r="P103" s="186">
        <v>1</v>
      </c>
      <c r="Q103" s="187">
        <v>52484426</v>
      </c>
      <c r="R103" s="341" t="s">
        <v>1659</v>
      </c>
      <c r="S103" s="187" t="s">
        <v>362</v>
      </c>
      <c r="T103" s="187"/>
      <c r="U103" s="188"/>
      <c r="V103" s="189"/>
      <c r="W103" s="190">
        <v>12653333</v>
      </c>
      <c r="X103" s="191"/>
      <c r="Y103" s="192"/>
      <c r="Z103" s="190"/>
      <c r="AA103" s="260">
        <f t="shared" si="6"/>
        <v>12653333</v>
      </c>
      <c r="AB103" s="355">
        <v>4506667</v>
      </c>
      <c r="AC103" s="193">
        <v>44498</v>
      </c>
      <c r="AD103" s="193">
        <v>44505</v>
      </c>
      <c r="AE103" s="193">
        <v>44578</v>
      </c>
      <c r="AF103" s="194">
        <v>73</v>
      </c>
      <c r="AG103" s="194"/>
      <c r="AH103" s="195"/>
      <c r="AI103" s="196"/>
      <c r="AJ103" s="194"/>
      <c r="AK103" s="193"/>
      <c r="AL103" s="194"/>
      <c r="AM103" s="197"/>
      <c r="AN103" s="197"/>
      <c r="AO103" s="197" t="s">
        <v>1718</v>
      </c>
      <c r="AP103" s="197"/>
      <c r="AQ103" s="382">
        <f t="shared" si="5"/>
        <v>0.35616441928778764</v>
      </c>
      <c r="AR103" s="37"/>
      <c r="AS103" s="37"/>
      <c r="AT103" s="37"/>
      <c r="AU103" s="37"/>
      <c r="AV103" s="37"/>
      <c r="AW103" s="37"/>
    </row>
    <row r="104" spans="1:49" s="198" customFormat="1" ht="27.95" hidden="1" customHeight="1">
      <c r="A104" s="198">
        <v>1</v>
      </c>
      <c r="B104" s="176">
        <v>6</v>
      </c>
      <c r="C104" s="176">
        <v>2021</v>
      </c>
      <c r="D104" s="176" t="s">
        <v>499</v>
      </c>
      <c r="E104" s="177" t="s">
        <v>500</v>
      </c>
      <c r="F104" s="178" t="s">
        <v>90</v>
      </c>
      <c r="G104" s="179" t="s">
        <v>29</v>
      </c>
      <c r="H104" s="180" t="s">
        <v>111</v>
      </c>
      <c r="I104" s="181" t="s">
        <v>992</v>
      </c>
      <c r="J104" s="182" t="s">
        <v>85</v>
      </c>
      <c r="K104" s="229" t="s">
        <v>268</v>
      </c>
      <c r="L104" s="183">
        <v>57</v>
      </c>
      <c r="M104" s="184" t="str">
        <f>IF(ISERROR(VLOOKUP(L104,Proposito_programa!$C$2:$E$59,2,FALSE))," ",VLOOKUP(L104,Proposito_programa!$C$2:$E$59,2,FALSE))</f>
        <v>Gestión pública local</v>
      </c>
      <c r="N104" s="184" t="str">
        <f>IF(ISERROR(VLOOKUP(L104,Proposito_programa!$C$2:$E$59,3,FALSE))," ",VLOOKUP(L104,Proposito_programa!$C$2:$E$59,3,FALSE))</f>
        <v>Propósito 5: Construir Bogotá - Región con gobierno abierto, transparente y ciudadanía consciente</v>
      </c>
      <c r="O104" s="185" t="s">
        <v>1920</v>
      </c>
      <c r="P104" s="186">
        <v>1</v>
      </c>
      <c r="Q104" s="187">
        <v>52484426</v>
      </c>
      <c r="R104" s="341" t="s">
        <v>1363</v>
      </c>
      <c r="S104" s="187" t="s">
        <v>362</v>
      </c>
      <c r="T104" s="187"/>
      <c r="U104" s="188"/>
      <c r="V104" s="189"/>
      <c r="W104" s="190">
        <v>31200000</v>
      </c>
      <c r="X104" s="191"/>
      <c r="Y104" s="192">
        <v>1</v>
      </c>
      <c r="Z104" s="190">
        <v>15600000</v>
      </c>
      <c r="AA104" s="260">
        <f t="shared" si="6"/>
        <v>46800000</v>
      </c>
      <c r="AB104" s="355">
        <v>46800000</v>
      </c>
      <c r="AC104" s="193">
        <v>44221</v>
      </c>
      <c r="AD104" s="193">
        <v>44225</v>
      </c>
      <c r="AE104" s="193">
        <v>44497</v>
      </c>
      <c r="AF104" s="194">
        <v>180</v>
      </c>
      <c r="AG104" s="194">
        <v>1</v>
      </c>
      <c r="AH104" s="195">
        <v>90</v>
      </c>
      <c r="AI104" s="196"/>
      <c r="AJ104" s="194"/>
      <c r="AK104" s="193"/>
      <c r="AL104" s="194"/>
      <c r="AM104" s="197"/>
      <c r="AN104" s="197"/>
      <c r="AO104" s="197" t="s">
        <v>1718</v>
      </c>
      <c r="AP104" s="197"/>
      <c r="AQ104" s="382">
        <f t="shared" si="5"/>
        <v>1</v>
      </c>
      <c r="AR104" s="37"/>
      <c r="AS104" s="37"/>
      <c r="AT104" s="37"/>
      <c r="AU104" s="37"/>
      <c r="AV104" s="37"/>
      <c r="AW104" s="37"/>
    </row>
    <row r="105" spans="1:49" s="198" customFormat="1" ht="27.95" hidden="1" customHeight="1">
      <c r="A105" s="198">
        <v>1</v>
      </c>
      <c r="B105" s="176">
        <v>255</v>
      </c>
      <c r="C105" s="176">
        <v>2021</v>
      </c>
      <c r="D105" s="176" t="s">
        <v>1178</v>
      </c>
      <c r="E105" s="177" t="s">
        <v>929</v>
      </c>
      <c r="F105" s="178" t="s">
        <v>90</v>
      </c>
      <c r="G105" s="179" t="s">
        <v>29</v>
      </c>
      <c r="H105" s="180" t="s">
        <v>111</v>
      </c>
      <c r="I105" s="181" t="s">
        <v>1153</v>
      </c>
      <c r="J105" s="182" t="s">
        <v>85</v>
      </c>
      <c r="K105" s="229" t="s">
        <v>268</v>
      </c>
      <c r="L105" s="183">
        <v>30</v>
      </c>
      <c r="M105" s="184" t="str">
        <f>IF(ISERROR(VLOOKUP(L105,Proposito_programa!$C$2:$E$59,2,FALSE))," ",VLOOKUP(L105,Proposito_programa!$C$2:$E$59,2,FALSE))</f>
        <v>Eficiencia en la atención de emergencias</v>
      </c>
      <c r="N105" s="184" t="str">
        <f>IF(ISERROR(VLOOKUP(L105,Proposito_programa!$C$2:$E$59,3,FALSE))," ",VLOOKUP(L105,Proposito_programa!$C$2:$E$59,3,FALSE))</f>
        <v>Propósito 2 : Cambiar Nuestros Hábitos de Vida para Reverdecer a Bogotá y Adaptarnos y Mitigar la Crisis Climática</v>
      </c>
      <c r="O105" s="185" t="s">
        <v>1909</v>
      </c>
      <c r="P105" s="186">
        <v>1</v>
      </c>
      <c r="Q105" s="187">
        <v>52544480</v>
      </c>
      <c r="R105" s="341" t="s">
        <v>1607</v>
      </c>
      <c r="S105" s="187" t="s">
        <v>362</v>
      </c>
      <c r="T105" s="187"/>
      <c r="U105" s="188"/>
      <c r="V105" s="189"/>
      <c r="W105" s="190">
        <v>8100000</v>
      </c>
      <c r="X105" s="191"/>
      <c r="Y105" s="192"/>
      <c r="Z105" s="190"/>
      <c r="AA105" s="260">
        <f t="shared" si="6"/>
        <v>8100000</v>
      </c>
      <c r="AB105" s="355">
        <v>6240000</v>
      </c>
      <c r="AC105" s="193">
        <v>44419</v>
      </c>
      <c r="AD105" s="193">
        <v>44425</v>
      </c>
      <c r="AE105" s="193">
        <v>44562</v>
      </c>
      <c r="AF105" s="194">
        <v>135</v>
      </c>
      <c r="AG105" s="194"/>
      <c r="AH105" s="195"/>
      <c r="AI105" s="187"/>
      <c r="AJ105" s="194"/>
      <c r="AK105" s="193"/>
      <c r="AL105" s="194"/>
      <c r="AM105" s="197"/>
      <c r="AN105" s="197"/>
      <c r="AO105" s="197" t="s">
        <v>1718</v>
      </c>
      <c r="AP105" s="197"/>
      <c r="AQ105" s="382">
        <f t="shared" si="5"/>
        <v>0.77037037037037037</v>
      </c>
      <c r="AR105" s="37"/>
      <c r="AS105" s="37"/>
      <c r="AT105" s="37"/>
      <c r="AU105" s="37"/>
      <c r="AV105" s="37"/>
      <c r="AW105" s="37"/>
    </row>
    <row r="106" spans="1:49" s="198" customFormat="1" ht="27.95" hidden="1" customHeight="1">
      <c r="A106" s="198">
        <v>1</v>
      </c>
      <c r="B106" s="176">
        <v>44</v>
      </c>
      <c r="C106" s="176">
        <v>2021</v>
      </c>
      <c r="D106" s="176" t="s">
        <v>574</v>
      </c>
      <c r="E106" s="177" t="s">
        <v>575</v>
      </c>
      <c r="F106" s="178" t="s">
        <v>90</v>
      </c>
      <c r="G106" s="179" t="s">
        <v>29</v>
      </c>
      <c r="H106" s="180" t="s">
        <v>111</v>
      </c>
      <c r="I106" s="181" t="s">
        <v>1015</v>
      </c>
      <c r="J106" s="182" t="s">
        <v>85</v>
      </c>
      <c r="K106" s="229" t="s">
        <v>268</v>
      </c>
      <c r="L106" s="183">
        <v>57</v>
      </c>
      <c r="M106" s="184" t="str">
        <f>IF(ISERROR(VLOOKUP(L106,Proposito_programa!$C$2:$E$59,2,FALSE))," ",VLOOKUP(L106,Proposito_programa!$C$2:$E$59,2,FALSE))</f>
        <v>Gestión pública local</v>
      </c>
      <c r="N106" s="184" t="str">
        <f>IF(ISERROR(VLOOKUP(L106,Proposito_programa!$C$2:$E$59,3,FALSE))," ",VLOOKUP(L106,Proposito_programa!$C$2:$E$59,3,FALSE))</f>
        <v>Propósito 5: Construir Bogotá - Región con gobierno abierto, transparente y ciudadanía consciente</v>
      </c>
      <c r="O106" s="185" t="s">
        <v>1920</v>
      </c>
      <c r="P106" s="186">
        <v>1</v>
      </c>
      <c r="Q106" s="187">
        <v>52828741</v>
      </c>
      <c r="R106" s="341" t="s">
        <v>1401</v>
      </c>
      <c r="S106" s="187" t="s">
        <v>362</v>
      </c>
      <c r="T106" s="187"/>
      <c r="U106" s="188"/>
      <c r="V106" s="189"/>
      <c r="W106" s="190">
        <v>33000000</v>
      </c>
      <c r="X106" s="191"/>
      <c r="Y106" s="192">
        <v>1</v>
      </c>
      <c r="Z106" s="190">
        <v>4290000</v>
      </c>
      <c r="AA106" s="260">
        <f t="shared" si="6"/>
        <v>37290000</v>
      </c>
      <c r="AB106" s="355">
        <v>32560000</v>
      </c>
      <c r="AC106" s="193">
        <v>44231</v>
      </c>
      <c r="AD106" s="193">
        <v>44232</v>
      </c>
      <c r="AE106" s="193">
        <v>44574</v>
      </c>
      <c r="AF106" s="194">
        <v>300</v>
      </c>
      <c r="AG106" s="194">
        <v>1</v>
      </c>
      <c r="AH106" s="195">
        <v>39</v>
      </c>
      <c r="AI106" s="187"/>
      <c r="AJ106" s="194"/>
      <c r="AK106" s="193"/>
      <c r="AL106" s="194"/>
      <c r="AM106" s="197"/>
      <c r="AN106" s="197"/>
      <c r="AO106" s="197" t="s">
        <v>1718</v>
      </c>
      <c r="AP106" s="197"/>
      <c r="AQ106" s="382">
        <f t="shared" si="5"/>
        <v>0.87315634218289084</v>
      </c>
      <c r="AR106" s="37"/>
      <c r="AS106" s="37"/>
      <c r="AT106" s="37"/>
      <c r="AU106" s="37"/>
      <c r="AV106" s="37"/>
      <c r="AW106" s="37"/>
    </row>
    <row r="107" spans="1:49" s="198" customFormat="1" ht="27.95" hidden="1" customHeight="1">
      <c r="A107" s="198">
        <v>1</v>
      </c>
      <c r="B107" s="176">
        <v>45</v>
      </c>
      <c r="C107" s="176">
        <v>2021</v>
      </c>
      <c r="D107" s="176" t="s">
        <v>576</v>
      </c>
      <c r="E107" s="177" t="s">
        <v>577</v>
      </c>
      <c r="F107" s="178" t="s">
        <v>90</v>
      </c>
      <c r="G107" s="179" t="s">
        <v>29</v>
      </c>
      <c r="H107" s="180" t="s">
        <v>111</v>
      </c>
      <c r="I107" s="181" t="s">
        <v>1020</v>
      </c>
      <c r="J107" s="182" t="s">
        <v>85</v>
      </c>
      <c r="K107" s="229" t="s">
        <v>268</v>
      </c>
      <c r="L107" s="183">
        <v>57</v>
      </c>
      <c r="M107" s="184" t="str">
        <f>IF(ISERROR(VLOOKUP(L107,Proposito_programa!$C$2:$E$59,2,FALSE))," ",VLOOKUP(L107,Proposito_programa!$C$2:$E$59,2,FALSE))</f>
        <v>Gestión pública local</v>
      </c>
      <c r="N107" s="184" t="str">
        <f>IF(ISERROR(VLOOKUP(L107,Proposito_programa!$C$2:$E$59,3,FALSE))," ",VLOOKUP(L107,Proposito_programa!$C$2:$E$59,3,FALSE))</f>
        <v>Propósito 5: Construir Bogotá - Región con gobierno abierto, transparente y ciudadanía consciente</v>
      </c>
      <c r="O107" s="185" t="s">
        <v>1919</v>
      </c>
      <c r="P107" s="186">
        <v>1</v>
      </c>
      <c r="Q107" s="187">
        <v>52343298</v>
      </c>
      <c r="R107" s="341" t="s">
        <v>1402</v>
      </c>
      <c r="S107" s="187" t="s">
        <v>362</v>
      </c>
      <c r="T107" s="187"/>
      <c r="U107" s="188"/>
      <c r="V107" s="189"/>
      <c r="W107" s="190">
        <v>39000000</v>
      </c>
      <c r="X107" s="191"/>
      <c r="Y107" s="192">
        <v>1</v>
      </c>
      <c r="Z107" s="190">
        <v>3770000</v>
      </c>
      <c r="AA107" s="260">
        <f t="shared" si="6"/>
        <v>42770000</v>
      </c>
      <c r="AB107" s="355">
        <v>37180000</v>
      </c>
      <c r="AC107" s="193">
        <v>44238</v>
      </c>
      <c r="AD107" s="193">
        <v>44242</v>
      </c>
      <c r="AE107" s="193">
        <v>44574</v>
      </c>
      <c r="AF107" s="194">
        <v>300</v>
      </c>
      <c r="AG107" s="194">
        <v>1</v>
      </c>
      <c r="AH107" s="195">
        <v>29</v>
      </c>
      <c r="AI107" s="187"/>
      <c r="AJ107" s="194"/>
      <c r="AK107" s="193"/>
      <c r="AL107" s="194"/>
      <c r="AM107" s="197"/>
      <c r="AN107" s="197"/>
      <c r="AO107" s="197" t="s">
        <v>1718</v>
      </c>
      <c r="AP107" s="197"/>
      <c r="AQ107" s="382">
        <f t="shared" si="5"/>
        <v>0.8693009118541033</v>
      </c>
      <c r="AR107" s="37"/>
      <c r="AS107" s="37"/>
      <c r="AT107" s="37"/>
      <c r="AU107" s="37"/>
      <c r="AV107" s="37"/>
      <c r="AW107" s="37"/>
    </row>
    <row r="108" spans="1:49" s="198" customFormat="1" ht="27.95" hidden="1" customHeight="1">
      <c r="A108" s="198">
        <v>1</v>
      </c>
      <c r="B108" s="176">
        <v>24</v>
      </c>
      <c r="C108" s="176">
        <v>2021</v>
      </c>
      <c r="D108" s="176" t="s">
        <v>535</v>
      </c>
      <c r="E108" s="177" t="s">
        <v>536</v>
      </c>
      <c r="F108" s="178" t="s">
        <v>90</v>
      </c>
      <c r="G108" s="179" t="s">
        <v>29</v>
      </c>
      <c r="H108" s="180" t="s">
        <v>111</v>
      </c>
      <c r="I108" s="181" t="s">
        <v>1004</v>
      </c>
      <c r="J108" s="182" t="s">
        <v>85</v>
      </c>
      <c r="K108" s="229" t="s">
        <v>268</v>
      </c>
      <c r="L108" s="183">
        <v>57</v>
      </c>
      <c r="M108" s="184" t="str">
        <f>IF(ISERROR(VLOOKUP(L108,Proposito_programa!$C$2:$E$59,2,FALSE))," ",VLOOKUP(L108,Proposito_programa!$C$2:$E$59,2,FALSE))</f>
        <v>Gestión pública local</v>
      </c>
      <c r="N108" s="184" t="str">
        <f>IF(ISERROR(VLOOKUP(L108,Proposito_programa!$C$2:$E$59,3,FALSE))," ",VLOOKUP(L108,Proposito_programa!$C$2:$E$59,3,FALSE))</f>
        <v>Propósito 5: Construir Bogotá - Región con gobierno abierto, transparente y ciudadanía consciente</v>
      </c>
      <c r="O108" s="185" t="s">
        <v>1919</v>
      </c>
      <c r="P108" s="186">
        <v>1</v>
      </c>
      <c r="Q108" s="187">
        <v>1015465408</v>
      </c>
      <c r="R108" s="341" t="s">
        <v>1381</v>
      </c>
      <c r="S108" s="187" t="s">
        <v>362</v>
      </c>
      <c r="T108" s="187"/>
      <c r="U108" s="188"/>
      <c r="V108" s="189"/>
      <c r="W108" s="190">
        <v>26000000</v>
      </c>
      <c r="X108" s="191"/>
      <c r="Y108" s="192"/>
      <c r="Z108" s="190"/>
      <c r="AA108" s="260">
        <f t="shared" si="6"/>
        <v>26000000</v>
      </c>
      <c r="AB108" s="355">
        <v>22966667</v>
      </c>
      <c r="AC108" s="193">
        <v>44229</v>
      </c>
      <c r="AD108" s="193">
        <v>44230</v>
      </c>
      <c r="AE108" s="193">
        <v>44495</v>
      </c>
      <c r="AF108" s="194">
        <v>300</v>
      </c>
      <c r="AG108" s="194"/>
      <c r="AH108" s="195"/>
      <c r="AI108" s="187"/>
      <c r="AJ108" s="194"/>
      <c r="AK108" s="193"/>
      <c r="AL108" s="194"/>
      <c r="AM108" s="197"/>
      <c r="AN108" s="197"/>
      <c r="AO108" s="197"/>
      <c r="AP108" s="197" t="s">
        <v>1718</v>
      </c>
      <c r="AQ108" s="382">
        <f t="shared" si="5"/>
        <v>0.88333334615384618</v>
      </c>
      <c r="AR108" s="37"/>
      <c r="AS108" s="37"/>
      <c r="AT108" s="37"/>
      <c r="AU108" s="37"/>
      <c r="AV108" s="37"/>
      <c r="AW108" s="37"/>
    </row>
    <row r="109" spans="1:49" s="198" customFormat="1" ht="27.95" hidden="1" customHeight="1">
      <c r="A109" s="198">
        <v>1</v>
      </c>
      <c r="B109" s="176">
        <v>265</v>
      </c>
      <c r="C109" s="176">
        <v>2021</v>
      </c>
      <c r="D109" s="176" t="s">
        <v>947</v>
      </c>
      <c r="E109" s="177" t="s">
        <v>948</v>
      </c>
      <c r="F109" s="178" t="s">
        <v>90</v>
      </c>
      <c r="G109" s="179" t="s">
        <v>29</v>
      </c>
      <c r="H109" s="180" t="s">
        <v>111</v>
      </c>
      <c r="I109" s="181" t="s">
        <v>1155</v>
      </c>
      <c r="J109" s="182" t="s">
        <v>85</v>
      </c>
      <c r="K109" s="229" t="s">
        <v>268</v>
      </c>
      <c r="L109" s="183">
        <v>30</v>
      </c>
      <c r="M109" s="184" t="str">
        <f>IF(ISERROR(VLOOKUP(L109,Proposito_programa!$C$2:$E$59,2,FALSE))," ",VLOOKUP(L109,Proposito_programa!$C$2:$E$59,2,FALSE))</f>
        <v>Eficiencia en la atención de emergencias</v>
      </c>
      <c r="N109" s="184" t="str">
        <f>IF(ISERROR(VLOOKUP(L109,Proposito_programa!$C$2:$E$59,3,FALSE))," ",VLOOKUP(L109,Proposito_programa!$C$2:$E$59,3,FALSE))</f>
        <v>Propósito 2 : Cambiar Nuestros Hábitos de Vida para Reverdecer a Bogotá y Adaptarnos y Mitigar la Crisis Climática</v>
      </c>
      <c r="O109" s="185" t="s">
        <v>1909</v>
      </c>
      <c r="P109" s="186">
        <v>1</v>
      </c>
      <c r="Q109" s="187">
        <v>1032390216</v>
      </c>
      <c r="R109" s="341" t="s">
        <v>1617</v>
      </c>
      <c r="S109" s="187" t="s">
        <v>362</v>
      </c>
      <c r="T109" s="187"/>
      <c r="U109" s="188"/>
      <c r="V109" s="189"/>
      <c r="W109" s="190">
        <v>8100000</v>
      </c>
      <c r="X109" s="191"/>
      <c r="Y109" s="192"/>
      <c r="Z109" s="190"/>
      <c r="AA109" s="260">
        <f t="shared" si="6"/>
        <v>8100000</v>
      </c>
      <c r="AB109" s="355">
        <v>6240000</v>
      </c>
      <c r="AC109" s="193">
        <v>44418</v>
      </c>
      <c r="AD109" s="193">
        <v>44425</v>
      </c>
      <c r="AE109" s="193">
        <v>44562</v>
      </c>
      <c r="AF109" s="194">
        <v>135</v>
      </c>
      <c r="AG109" s="194"/>
      <c r="AH109" s="195"/>
      <c r="AI109" s="187"/>
      <c r="AJ109" s="194"/>
      <c r="AK109" s="193"/>
      <c r="AL109" s="194"/>
      <c r="AM109" s="197"/>
      <c r="AN109" s="197"/>
      <c r="AO109" s="197" t="s">
        <v>1718</v>
      </c>
      <c r="AP109" s="197"/>
      <c r="AQ109" s="382">
        <f t="shared" si="5"/>
        <v>0.77037037037037037</v>
      </c>
      <c r="AR109" s="37"/>
      <c r="AS109" s="37"/>
      <c r="AT109" s="37"/>
      <c r="AU109" s="37"/>
      <c r="AV109" s="37"/>
      <c r="AW109" s="37"/>
    </row>
    <row r="110" spans="1:49" s="198" customFormat="1" ht="27.95" hidden="1" customHeight="1">
      <c r="A110" s="198">
        <v>1</v>
      </c>
      <c r="B110" s="176">
        <v>260</v>
      </c>
      <c r="C110" s="176">
        <v>2021</v>
      </c>
      <c r="D110" s="176" t="s">
        <v>937</v>
      </c>
      <c r="E110" s="177" t="s">
        <v>938</v>
      </c>
      <c r="F110" s="178" t="s">
        <v>90</v>
      </c>
      <c r="G110" s="179" t="s">
        <v>29</v>
      </c>
      <c r="H110" s="180" t="s">
        <v>111</v>
      </c>
      <c r="I110" s="181" t="s">
        <v>1155</v>
      </c>
      <c r="J110" s="182" t="s">
        <v>85</v>
      </c>
      <c r="K110" s="229" t="s">
        <v>268</v>
      </c>
      <c r="L110" s="183">
        <v>30</v>
      </c>
      <c r="M110" s="184" t="str">
        <f>IF(ISERROR(VLOOKUP(L110,Proposito_programa!$C$2:$E$59,2,FALSE))," ",VLOOKUP(L110,Proposito_programa!$C$2:$E$59,2,FALSE))</f>
        <v>Eficiencia en la atención de emergencias</v>
      </c>
      <c r="N110" s="184" t="str">
        <f>IF(ISERROR(VLOOKUP(L110,Proposito_programa!$C$2:$E$59,3,FALSE))," ",VLOOKUP(L110,Proposito_programa!$C$2:$E$59,3,FALSE))</f>
        <v>Propósito 2 : Cambiar Nuestros Hábitos de Vida para Reverdecer a Bogotá y Adaptarnos y Mitigar la Crisis Climática</v>
      </c>
      <c r="O110" s="185" t="s">
        <v>1909</v>
      </c>
      <c r="P110" s="186">
        <v>1</v>
      </c>
      <c r="Q110" s="187">
        <v>1013593717</v>
      </c>
      <c r="R110" s="341" t="s">
        <v>1612</v>
      </c>
      <c r="S110" s="187" t="s">
        <v>362</v>
      </c>
      <c r="T110" s="187"/>
      <c r="U110" s="188"/>
      <c r="V110" s="189"/>
      <c r="W110" s="190">
        <v>8100000</v>
      </c>
      <c r="X110" s="191"/>
      <c r="Y110" s="192"/>
      <c r="Z110" s="190"/>
      <c r="AA110" s="260">
        <f t="shared" si="6"/>
        <v>8100000</v>
      </c>
      <c r="AB110" s="355">
        <v>5880000</v>
      </c>
      <c r="AC110" s="193">
        <v>44419</v>
      </c>
      <c r="AD110" s="193">
        <v>44427</v>
      </c>
      <c r="AE110" s="193">
        <v>44564</v>
      </c>
      <c r="AF110" s="194">
        <v>135</v>
      </c>
      <c r="AG110" s="194"/>
      <c r="AH110" s="195"/>
      <c r="AI110" s="187">
        <v>53045067</v>
      </c>
      <c r="AJ110" s="194" t="s">
        <v>1713</v>
      </c>
      <c r="AK110" s="193">
        <v>44504</v>
      </c>
      <c r="AL110" s="252">
        <v>4560000</v>
      </c>
      <c r="AM110" s="197"/>
      <c r="AN110" s="197"/>
      <c r="AO110" s="197" t="s">
        <v>1718</v>
      </c>
      <c r="AP110" s="197"/>
      <c r="AQ110" s="382">
        <f t="shared" si="5"/>
        <v>0.72592592592592597</v>
      </c>
      <c r="AR110" s="37"/>
      <c r="AS110" s="37"/>
      <c r="AT110" s="37"/>
      <c r="AU110" s="37"/>
      <c r="AV110" s="37"/>
      <c r="AW110" s="37"/>
    </row>
    <row r="111" spans="1:49" s="198" customFormat="1" ht="27.95" hidden="1" customHeight="1">
      <c r="A111" s="198">
        <v>1</v>
      </c>
      <c r="B111" s="176">
        <v>204</v>
      </c>
      <c r="C111" s="176">
        <v>2021</v>
      </c>
      <c r="D111" s="176" t="s">
        <v>838</v>
      </c>
      <c r="E111" s="177" t="s">
        <v>839</v>
      </c>
      <c r="F111" s="178" t="s">
        <v>90</v>
      </c>
      <c r="G111" s="179" t="s">
        <v>29</v>
      </c>
      <c r="H111" s="180" t="s">
        <v>111</v>
      </c>
      <c r="I111" s="181" t="s">
        <v>1117</v>
      </c>
      <c r="J111" s="182" t="s">
        <v>85</v>
      </c>
      <c r="K111" s="229" t="s">
        <v>268</v>
      </c>
      <c r="L111" s="183">
        <v>57</v>
      </c>
      <c r="M111" s="184" t="str">
        <f>IF(ISERROR(VLOOKUP(L111,Proposito_programa!$C$2:$E$59,2,FALSE))," ",VLOOKUP(L111,Proposito_programa!$C$2:$E$59,2,FALSE))</f>
        <v>Gestión pública local</v>
      </c>
      <c r="N111" s="184" t="str">
        <f>IF(ISERROR(VLOOKUP(L111,Proposito_programa!$C$2:$E$59,3,FALSE))," ",VLOOKUP(L111,Proposito_programa!$C$2:$E$59,3,FALSE))</f>
        <v>Propósito 5: Construir Bogotá - Región con gobierno abierto, transparente y ciudadanía consciente</v>
      </c>
      <c r="O111" s="185" t="s">
        <v>1920</v>
      </c>
      <c r="P111" s="186">
        <v>1</v>
      </c>
      <c r="Q111" s="187">
        <v>52832043</v>
      </c>
      <c r="R111" s="341" t="s">
        <v>1559</v>
      </c>
      <c r="S111" s="187" t="s">
        <v>362</v>
      </c>
      <c r="T111" s="187"/>
      <c r="U111" s="188"/>
      <c r="V111" s="189"/>
      <c r="W111" s="190">
        <v>26000000</v>
      </c>
      <c r="X111" s="191"/>
      <c r="Y111" s="192"/>
      <c r="Z111" s="190"/>
      <c r="AA111" s="260">
        <f t="shared" si="6"/>
        <v>26000000</v>
      </c>
      <c r="AB111" s="355">
        <v>20973333</v>
      </c>
      <c r="AC111" s="193">
        <v>44279</v>
      </c>
      <c r="AD111" s="193">
        <v>44284</v>
      </c>
      <c r="AE111" s="193">
        <v>44589</v>
      </c>
      <c r="AF111" s="194">
        <v>300</v>
      </c>
      <c r="AG111" s="194"/>
      <c r="AH111" s="195"/>
      <c r="AI111" s="187"/>
      <c r="AJ111" s="194"/>
      <c r="AK111" s="193"/>
      <c r="AL111" s="194"/>
      <c r="AM111" s="197"/>
      <c r="AN111" s="197"/>
      <c r="AO111" s="197" t="s">
        <v>1718</v>
      </c>
      <c r="AP111" s="197"/>
      <c r="AQ111" s="382">
        <f t="shared" si="5"/>
        <v>0.80666665384615388</v>
      </c>
      <c r="AR111" s="37"/>
      <c r="AS111" s="37"/>
      <c r="AT111" s="37"/>
      <c r="AU111" s="37"/>
      <c r="AV111" s="37"/>
      <c r="AW111" s="37"/>
    </row>
    <row r="112" spans="1:49" s="198" customFormat="1" ht="27.95" hidden="1" customHeight="1">
      <c r="A112" s="198">
        <v>1</v>
      </c>
      <c r="B112" s="176">
        <v>3</v>
      </c>
      <c r="C112" s="176">
        <v>2021</v>
      </c>
      <c r="D112" s="176" t="s">
        <v>493</v>
      </c>
      <c r="E112" s="177" t="s">
        <v>494</v>
      </c>
      <c r="F112" s="178" t="s">
        <v>90</v>
      </c>
      <c r="G112" s="179" t="s">
        <v>29</v>
      </c>
      <c r="H112" s="180" t="s">
        <v>111</v>
      </c>
      <c r="I112" s="181" t="s">
        <v>989</v>
      </c>
      <c r="J112" s="182" t="s">
        <v>85</v>
      </c>
      <c r="K112" s="229" t="s">
        <v>268</v>
      </c>
      <c r="L112" s="183">
        <v>57</v>
      </c>
      <c r="M112" s="184" t="str">
        <f>IF(ISERROR(VLOOKUP(L112,Proposito_programa!$C$2:$E$59,2,FALSE))," ",VLOOKUP(L112,Proposito_programa!$C$2:$E$59,2,FALSE))</f>
        <v>Gestión pública local</v>
      </c>
      <c r="N112" s="184" t="str">
        <f>IF(ISERROR(VLOOKUP(L112,Proposito_programa!$C$2:$E$59,3,FALSE))," ",VLOOKUP(L112,Proposito_programa!$C$2:$E$59,3,FALSE))</f>
        <v>Propósito 5: Construir Bogotá - Región con gobierno abierto, transparente y ciudadanía consciente</v>
      </c>
      <c r="O112" s="185" t="s">
        <v>1919</v>
      </c>
      <c r="P112" s="186">
        <v>1</v>
      </c>
      <c r="Q112" s="187">
        <v>53077157</v>
      </c>
      <c r="R112" s="341" t="s">
        <v>1360</v>
      </c>
      <c r="S112" s="187" t="s">
        <v>362</v>
      </c>
      <c r="T112" s="187"/>
      <c r="U112" s="188"/>
      <c r="V112" s="189"/>
      <c r="W112" s="190">
        <v>67000000</v>
      </c>
      <c r="X112" s="191"/>
      <c r="Y112" s="192">
        <v>1</v>
      </c>
      <c r="Z112" s="190">
        <v>10720000</v>
      </c>
      <c r="AA112" s="260">
        <f t="shared" si="6"/>
        <v>77720000</v>
      </c>
      <c r="AB112" s="355">
        <v>68116667</v>
      </c>
      <c r="AC112" s="193">
        <v>44218</v>
      </c>
      <c r="AD112" s="193">
        <v>44222</v>
      </c>
      <c r="AE112" s="193">
        <v>44574</v>
      </c>
      <c r="AF112" s="194">
        <v>300</v>
      </c>
      <c r="AG112" s="194">
        <v>1</v>
      </c>
      <c r="AH112" s="195">
        <v>48</v>
      </c>
      <c r="AI112" s="196"/>
      <c r="AJ112" s="194"/>
      <c r="AK112" s="193"/>
      <c r="AL112" s="194"/>
      <c r="AM112" s="197"/>
      <c r="AN112" s="197"/>
      <c r="AO112" s="197" t="s">
        <v>1718</v>
      </c>
      <c r="AP112" s="197"/>
      <c r="AQ112" s="382">
        <f t="shared" si="5"/>
        <v>0.8764367858980957</v>
      </c>
      <c r="AR112" s="37"/>
      <c r="AS112" s="37"/>
      <c r="AT112" s="37"/>
      <c r="AU112" s="37"/>
      <c r="AV112" s="37"/>
      <c r="AW112" s="37"/>
    </row>
    <row r="113" spans="1:49" s="198" customFormat="1" ht="27.95" hidden="1" customHeight="1">
      <c r="A113" s="198">
        <v>1</v>
      </c>
      <c r="B113" s="176">
        <v>58</v>
      </c>
      <c r="C113" s="176">
        <v>2021</v>
      </c>
      <c r="D113" s="176" t="s">
        <v>602</v>
      </c>
      <c r="E113" s="177" t="s">
        <v>603</v>
      </c>
      <c r="F113" s="178" t="s">
        <v>90</v>
      </c>
      <c r="G113" s="179" t="s">
        <v>29</v>
      </c>
      <c r="H113" s="180" t="s">
        <v>111</v>
      </c>
      <c r="I113" s="181" t="s">
        <v>1031</v>
      </c>
      <c r="J113" s="182" t="s">
        <v>85</v>
      </c>
      <c r="K113" s="229" t="s">
        <v>268</v>
      </c>
      <c r="L113" s="183">
        <v>57</v>
      </c>
      <c r="M113" s="184" t="str">
        <f>IF(ISERROR(VLOOKUP(L113,Proposito_programa!$C$2:$E$59,2,FALSE))," ",VLOOKUP(L113,Proposito_programa!$C$2:$E$59,2,FALSE))</f>
        <v>Gestión pública local</v>
      </c>
      <c r="N113" s="184" t="str">
        <f>IF(ISERROR(VLOOKUP(L113,Proposito_programa!$C$2:$E$59,3,FALSE))," ",VLOOKUP(L113,Proposito_programa!$C$2:$E$59,3,FALSE))</f>
        <v>Propósito 5: Construir Bogotá - Región con gobierno abierto, transparente y ciudadanía consciente</v>
      </c>
      <c r="O113" s="185" t="s">
        <v>1919</v>
      </c>
      <c r="P113" s="186">
        <v>1</v>
      </c>
      <c r="Q113" s="187">
        <v>1026568078</v>
      </c>
      <c r="R113" s="341" t="s">
        <v>1415</v>
      </c>
      <c r="S113" s="187" t="s">
        <v>362</v>
      </c>
      <c r="T113" s="187"/>
      <c r="U113" s="188"/>
      <c r="V113" s="189"/>
      <c r="W113" s="190">
        <v>39000000</v>
      </c>
      <c r="X113" s="191"/>
      <c r="Y113" s="192">
        <v>1</v>
      </c>
      <c r="Z113" s="190">
        <v>4290000</v>
      </c>
      <c r="AA113" s="260">
        <f t="shared" si="6"/>
        <v>43290000</v>
      </c>
      <c r="AB113" s="355">
        <v>37700000</v>
      </c>
      <c r="AC113" s="193">
        <v>44237</v>
      </c>
      <c r="AD113" s="193">
        <v>44238</v>
      </c>
      <c r="AE113" s="193">
        <v>44574</v>
      </c>
      <c r="AF113" s="194">
        <v>300</v>
      </c>
      <c r="AG113" s="194">
        <v>1</v>
      </c>
      <c r="AH113" s="195">
        <v>33</v>
      </c>
      <c r="AI113" s="187"/>
      <c r="AJ113" s="194"/>
      <c r="AK113" s="193"/>
      <c r="AL113" s="194"/>
      <c r="AM113" s="197"/>
      <c r="AN113" s="197"/>
      <c r="AO113" s="197" t="s">
        <v>1718</v>
      </c>
      <c r="AP113" s="197"/>
      <c r="AQ113" s="382">
        <f t="shared" si="5"/>
        <v>0.87087087087087089</v>
      </c>
      <c r="AR113" s="37"/>
      <c r="AS113" s="37"/>
      <c r="AT113" s="37"/>
      <c r="AU113" s="37"/>
      <c r="AV113" s="37"/>
      <c r="AW113" s="37"/>
    </row>
    <row r="114" spans="1:49" s="198" customFormat="1" ht="27.95" hidden="1" customHeight="1">
      <c r="A114" s="198">
        <v>1</v>
      </c>
      <c r="B114" s="176">
        <v>11</v>
      </c>
      <c r="C114" s="176">
        <v>2021</v>
      </c>
      <c r="D114" s="176" t="s">
        <v>509</v>
      </c>
      <c r="E114" s="177" t="s">
        <v>510</v>
      </c>
      <c r="F114" s="178" t="s">
        <v>90</v>
      </c>
      <c r="G114" s="179" t="s">
        <v>29</v>
      </c>
      <c r="H114" s="180" t="s">
        <v>111</v>
      </c>
      <c r="I114" s="181" t="s">
        <v>991</v>
      </c>
      <c r="J114" s="182" t="s">
        <v>85</v>
      </c>
      <c r="K114" s="229" t="s">
        <v>268</v>
      </c>
      <c r="L114" s="183">
        <v>57</v>
      </c>
      <c r="M114" s="184" t="str">
        <f>IF(ISERROR(VLOOKUP(L114,Proposito_programa!$C$2:$E$59,2,FALSE))," ",VLOOKUP(L114,Proposito_programa!$C$2:$E$59,2,FALSE))</f>
        <v>Gestión pública local</v>
      </c>
      <c r="N114" s="184" t="str">
        <f>IF(ISERROR(VLOOKUP(L114,Proposito_programa!$C$2:$E$59,3,FALSE))," ",VLOOKUP(L114,Proposito_programa!$C$2:$E$59,3,FALSE))</f>
        <v>Propósito 5: Construir Bogotá - Región con gobierno abierto, transparente y ciudadanía consciente</v>
      </c>
      <c r="O114" s="185" t="s">
        <v>1920</v>
      </c>
      <c r="P114" s="186">
        <v>1</v>
      </c>
      <c r="Q114" s="187">
        <v>52857075</v>
      </c>
      <c r="R114" s="341" t="s">
        <v>1368</v>
      </c>
      <c r="S114" s="187" t="s">
        <v>362</v>
      </c>
      <c r="T114" s="187"/>
      <c r="U114" s="188"/>
      <c r="V114" s="189"/>
      <c r="W114" s="190">
        <v>31200000</v>
      </c>
      <c r="X114" s="191"/>
      <c r="Y114" s="192">
        <v>1</v>
      </c>
      <c r="Z114" s="190">
        <v>15600000</v>
      </c>
      <c r="AA114" s="260">
        <f t="shared" si="6"/>
        <v>46800000</v>
      </c>
      <c r="AB114" s="355">
        <v>46800000</v>
      </c>
      <c r="AC114" s="193">
        <v>44221</v>
      </c>
      <c r="AD114" s="193">
        <v>44223</v>
      </c>
      <c r="AE114" s="193">
        <v>44495</v>
      </c>
      <c r="AF114" s="194">
        <v>180</v>
      </c>
      <c r="AG114" s="194">
        <v>1</v>
      </c>
      <c r="AH114" s="195">
        <v>90</v>
      </c>
      <c r="AI114" s="196"/>
      <c r="AJ114" s="194"/>
      <c r="AK114" s="193"/>
      <c r="AL114" s="194"/>
      <c r="AM114" s="197"/>
      <c r="AN114" s="197"/>
      <c r="AO114" s="197" t="s">
        <v>1718</v>
      </c>
      <c r="AP114" s="197"/>
      <c r="AQ114" s="382">
        <f t="shared" si="5"/>
        <v>1</v>
      </c>
      <c r="AR114" s="37"/>
      <c r="AS114" s="37"/>
      <c r="AT114" s="37"/>
      <c r="AU114" s="37"/>
      <c r="AV114" s="37"/>
      <c r="AW114" s="37"/>
    </row>
    <row r="115" spans="1:49" s="198" customFormat="1" ht="27.95" hidden="1" customHeight="1">
      <c r="A115" s="198">
        <v>1</v>
      </c>
      <c r="B115" s="176">
        <v>48</v>
      </c>
      <c r="C115" s="176">
        <v>2021</v>
      </c>
      <c r="D115" s="176" t="s">
        <v>582</v>
      </c>
      <c r="E115" s="177" t="s">
        <v>583</v>
      </c>
      <c r="F115" s="178" t="s">
        <v>90</v>
      </c>
      <c r="G115" s="179" t="s">
        <v>29</v>
      </c>
      <c r="H115" s="180" t="s">
        <v>111</v>
      </c>
      <c r="I115" s="181" t="s">
        <v>1022</v>
      </c>
      <c r="J115" s="182" t="s">
        <v>85</v>
      </c>
      <c r="K115" s="229" t="s">
        <v>268</v>
      </c>
      <c r="L115" s="183">
        <v>57</v>
      </c>
      <c r="M115" s="184" t="str">
        <f>IF(ISERROR(VLOOKUP(L115,Proposito_programa!$C$2:$E$59,2,FALSE))," ",VLOOKUP(L115,Proposito_programa!$C$2:$E$59,2,FALSE))</f>
        <v>Gestión pública local</v>
      </c>
      <c r="N115" s="184" t="str">
        <f>IF(ISERROR(VLOOKUP(L115,Proposito_programa!$C$2:$E$59,3,FALSE))," ",VLOOKUP(L115,Proposito_programa!$C$2:$E$59,3,FALSE))</f>
        <v>Propósito 5: Construir Bogotá - Región con gobierno abierto, transparente y ciudadanía consciente</v>
      </c>
      <c r="O115" s="185" t="s">
        <v>1920</v>
      </c>
      <c r="P115" s="186">
        <v>1</v>
      </c>
      <c r="Q115" s="187">
        <v>52177304</v>
      </c>
      <c r="R115" s="341" t="s">
        <v>1405</v>
      </c>
      <c r="S115" s="187" t="s">
        <v>362</v>
      </c>
      <c r="T115" s="187"/>
      <c r="U115" s="188"/>
      <c r="V115" s="189"/>
      <c r="W115" s="190">
        <v>57000000</v>
      </c>
      <c r="X115" s="191"/>
      <c r="Y115" s="192"/>
      <c r="Z115" s="190"/>
      <c r="AA115" s="260">
        <f t="shared" si="6"/>
        <v>57000000</v>
      </c>
      <c r="AB115" s="355">
        <v>55100000</v>
      </c>
      <c r="AC115" s="193">
        <v>44236</v>
      </c>
      <c r="AD115" s="193">
        <v>44238</v>
      </c>
      <c r="AE115" s="193">
        <v>44540</v>
      </c>
      <c r="AF115" s="194">
        <v>300</v>
      </c>
      <c r="AG115" s="194"/>
      <c r="AH115" s="195"/>
      <c r="AI115" s="187"/>
      <c r="AJ115" s="194"/>
      <c r="AK115" s="193"/>
      <c r="AL115" s="194"/>
      <c r="AM115" s="197"/>
      <c r="AN115" s="197"/>
      <c r="AO115" s="197" t="s">
        <v>1718</v>
      </c>
      <c r="AP115" s="197"/>
      <c r="AQ115" s="382">
        <f t="shared" si="5"/>
        <v>0.96666666666666667</v>
      </c>
      <c r="AR115" s="37"/>
      <c r="AS115" s="37"/>
      <c r="AT115" s="37"/>
      <c r="AU115" s="37"/>
      <c r="AV115" s="37"/>
      <c r="AW115" s="37"/>
    </row>
    <row r="116" spans="1:49" s="198" customFormat="1" ht="27.95" hidden="1" customHeight="1">
      <c r="A116" s="198">
        <v>1</v>
      </c>
      <c r="B116" s="176">
        <v>185</v>
      </c>
      <c r="C116" s="176">
        <v>2021</v>
      </c>
      <c r="D116" s="176" t="s">
        <v>802</v>
      </c>
      <c r="E116" s="177" t="s">
        <v>803</v>
      </c>
      <c r="F116" s="178" t="s">
        <v>90</v>
      </c>
      <c r="G116" s="179" t="s">
        <v>29</v>
      </c>
      <c r="H116" s="180" t="s">
        <v>111</v>
      </c>
      <c r="I116" s="181" t="s">
        <v>1103</v>
      </c>
      <c r="J116" s="182" t="s">
        <v>85</v>
      </c>
      <c r="K116" s="229" t="s">
        <v>268</v>
      </c>
      <c r="L116" s="183">
        <v>57</v>
      </c>
      <c r="M116" s="184" t="str">
        <f>IF(ISERROR(VLOOKUP(L116,Proposito_programa!$C$2:$E$59,2,FALSE))," ",VLOOKUP(L116,Proposito_programa!$C$2:$E$59,2,FALSE))</f>
        <v>Gestión pública local</v>
      </c>
      <c r="N116" s="184" t="str">
        <f>IF(ISERROR(VLOOKUP(L116,Proposito_programa!$C$2:$E$59,3,FALSE))," ",VLOOKUP(L116,Proposito_programa!$C$2:$E$59,3,FALSE))</f>
        <v>Propósito 5: Construir Bogotá - Región con gobierno abierto, transparente y ciudadanía consciente</v>
      </c>
      <c r="O116" s="185" t="s">
        <v>1919</v>
      </c>
      <c r="P116" s="186">
        <v>1</v>
      </c>
      <c r="Q116" s="187">
        <v>63501879</v>
      </c>
      <c r="R116" s="341" t="s">
        <v>1541</v>
      </c>
      <c r="S116" s="187" t="s">
        <v>362</v>
      </c>
      <c r="T116" s="187"/>
      <c r="U116" s="188"/>
      <c r="V116" s="189"/>
      <c r="W116" s="190">
        <v>65000000</v>
      </c>
      <c r="X116" s="191">
        <v>-30983333</v>
      </c>
      <c r="Y116" s="192"/>
      <c r="Z116" s="190"/>
      <c r="AA116" s="260">
        <f t="shared" si="6"/>
        <v>34016667</v>
      </c>
      <c r="AB116" s="355">
        <v>34016667</v>
      </c>
      <c r="AC116" s="193">
        <v>44260</v>
      </c>
      <c r="AD116" s="193">
        <v>44264</v>
      </c>
      <c r="AE116" s="193">
        <v>44424</v>
      </c>
      <c r="AF116" s="194">
        <v>300</v>
      </c>
      <c r="AG116" s="194"/>
      <c r="AH116" s="195"/>
      <c r="AI116" s="187"/>
      <c r="AJ116" s="194"/>
      <c r="AK116" s="193"/>
      <c r="AL116" s="194"/>
      <c r="AM116" s="197"/>
      <c r="AN116" s="197"/>
      <c r="AO116" s="197"/>
      <c r="AP116" s="197" t="s">
        <v>1718</v>
      </c>
      <c r="AQ116" s="382">
        <f t="shared" si="5"/>
        <v>1</v>
      </c>
      <c r="AR116" s="37"/>
      <c r="AS116" s="37"/>
      <c r="AT116" s="37"/>
      <c r="AU116" s="37"/>
      <c r="AV116" s="37"/>
      <c r="AW116" s="37"/>
    </row>
    <row r="117" spans="1:49" s="198" customFormat="1" ht="27.95" hidden="1" customHeight="1">
      <c r="A117" s="198">
        <v>1</v>
      </c>
      <c r="B117" s="176">
        <v>71</v>
      </c>
      <c r="C117" s="176">
        <v>2021</v>
      </c>
      <c r="D117" s="176" t="s">
        <v>628</v>
      </c>
      <c r="E117" s="177" t="s">
        <v>629</v>
      </c>
      <c r="F117" s="178" t="s">
        <v>90</v>
      </c>
      <c r="G117" s="179" t="s">
        <v>29</v>
      </c>
      <c r="H117" s="180" t="s">
        <v>111</v>
      </c>
      <c r="I117" s="181" t="s">
        <v>1039</v>
      </c>
      <c r="J117" s="182" t="s">
        <v>85</v>
      </c>
      <c r="K117" s="229" t="s">
        <v>268</v>
      </c>
      <c r="L117" s="183">
        <v>57</v>
      </c>
      <c r="M117" s="184" t="str">
        <f>IF(ISERROR(VLOOKUP(L117,Proposito_programa!$C$2:$E$59,2,FALSE))," ",VLOOKUP(L117,Proposito_programa!$C$2:$E$59,2,FALSE))</f>
        <v>Gestión pública local</v>
      </c>
      <c r="N117" s="184" t="str">
        <f>IF(ISERROR(VLOOKUP(L117,Proposito_programa!$C$2:$E$59,3,FALSE))," ",VLOOKUP(L117,Proposito_programa!$C$2:$E$59,3,FALSE))</f>
        <v>Propósito 5: Construir Bogotá - Región con gobierno abierto, transparente y ciudadanía consciente</v>
      </c>
      <c r="O117" s="185" t="s">
        <v>1919</v>
      </c>
      <c r="P117" s="186">
        <v>1</v>
      </c>
      <c r="Q117" s="187">
        <v>1023888264</v>
      </c>
      <c r="R117" s="341" t="s">
        <v>1428</v>
      </c>
      <c r="S117" s="187" t="s">
        <v>362</v>
      </c>
      <c r="T117" s="187"/>
      <c r="U117" s="188"/>
      <c r="V117" s="189"/>
      <c r="W117" s="190">
        <v>75000000</v>
      </c>
      <c r="X117" s="191"/>
      <c r="Y117" s="192">
        <v>1</v>
      </c>
      <c r="Z117" s="190">
        <v>8250000</v>
      </c>
      <c r="AA117" s="260">
        <f t="shared" si="6"/>
        <v>83250000</v>
      </c>
      <c r="AB117" s="355">
        <v>72750000</v>
      </c>
      <c r="AC117" s="193">
        <v>44237</v>
      </c>
      <c r="AD117" s="193">
        <v>44237</v>
      </c>
      <c r="AE117" s="193">
        <v>44573</v>
      </c>
      <c r="AF117" s="194">
        <v>300</v>
      </c>
      <c r="AG117" s="194">
        <v>1</v>
      </c>
      <c r="AH117" s="195">
        <v>33</v>
      </c>
      <c r="AI117" s="187"/>
      <c r="AJ117" s="194"/>
      <c r="AK117" s="193"/>
      <c r="AL117" s="194"/>
      <c r="AM117" s="197"/>
      <c r="AN117" s="197"/>
      <c r="AO117" s="197" t="s">
        <v>1718</v>
      </c>
      <c r="AP117" s="197"/>
      <c r="AQ117" s="382">
        <f t="shared" si="5"/>
        <v>0.87387387387387383</v>
      </c>
      <c r="AR117" s="37"/>
      <c r="AS117" s="37"/>
      <c r="AT117" s="37"/>
      <c r="AU117" s="37"/>
      <c r="AV117" s="37"/>
      <c r="AW117" s="37"/>
    </row>
    <row r="118" spans="1:49" s="198" customFormat="1" ht="27.95" hidden="1" customHeight="1">
      <c r="A118" s="198">
        <v>1</v>
      </c>
      <c r="B118" s="176">
        <v>8</v>
      </c>
      <c r="C118" s="176">
        <v>2021</v>
      </c>
      <c r="D118" s="176" t="s">
        <v>503</v>
      </c>
      <c r="E118" s="177" t="s">
        <v>504</v>
      </c>
      <c r="F118" s="178" t="s">
        <v>90</v>
      </c>
      <c r="G118" s="179" t="s">
        <v>29</v>
      </c>
      <c r="H118" s="180" t="s">
        <v>111</v>
      </c>
      <c r="I118" s="181" t="s">
        <v>993</v>
      </c>
      <c r="J118" s="182" t="s">
        <v>85</v>
      </c>
      <c r="K118" s="229" t="s">
        <v>268</v>
      </c>
      <c r="L118" s="183">
        <v>57</v>
      </c>
      <c r="M118" s="184" t="str">
        <f>IF(ISERROR(VLOOKUP(L118,Proposito_programa!$C$2:$E$59,2,FALSE))," ",VLOOKUP(L118,Proposito_programa!$C$2:$E$59,2,FALSE))</f>
        <v>Gestión pública local</v>
      </c>
      <c r="N118" s="184" t="str">
        <f>IF(ISERROR(VLOOKUP(L118,Proposito_programa!$C$2:$E$59,3,FALSE))," ",VLOOKUP(L118,Proposito_programa!$C$2:$E$59,3,FALSE))</f>
        <v>Propósito 5: Construir Bogotá - Región con gobierno abierto, transparente y ciudadanía consciente</v>
      </c>
      <c r="O118" s="185" t="s">
        <v>1919</v>
      </c>
      <c r="P118" s="186">
        <v>1</v>
      </c>
      <c r="Q118" s="187">
        <v>52856574</v>
      </c>
      <c r="R118" s="341" t="s">
        <v>1365</v>
      </c>
      <c r="S118" s="187" t="s">
        <v>362</v>
      </c>
      <c r="T118" s="187"/>
      <c r="U118" s="188"/>
      <c r="V118" s="189"/>
      <c r="W118" s="190">
        <v>52000000</v>
      </c>
      <c r="X118" s="191"/>
      <c r="Y118" s="192">
        <v>1</v>
      </c>
      <c r="Z118" s="190">
        <v>7800000</v>
      </c>
      <c r="AA118" s="260">
        <f t="shared" si="6"/>
        <v>59800000</v>
      </c>
      <c r="AB118" s="355">
        <v>52346667</v>
      </c>
      <c r="AC118" s="193">
        <v>44221</v>
      </c>
      <c r="AD118" s="193">
        <v>44225</v>
      </c>
      <c r="AE118" s="193">
        <v>44574</v>
      </c>
      <c r="AF118" s="194">
        <v>300</v>
      </c>
      <c r="AG118" s="194">
        <v>1</v>
      </c>
      <c r="AH118" s="195">
        <v>45</v>
      </c>
      <c r="AI118" s="196"/>
      <c r="AJ118" s="194"/>
      <c r="AK118" s="193"/>
      <c r="AL118" s="194"/>
      <c r="AM118" s="197"/>
      <c r="AN118" s="197"/>
      <c r="AO118" s="197" t="s">
        <v>1718</v>
      </c>
      <c r="AP118" s="197"/>
      <c r="AQ118" s="382">
        <f t="shared" si="5"/>
        <v>0.87536232441471573</v>
      </c>
      <c r="AR118" s="37"/>
      <c r="AS118" s="37"/>
      <c r="AT118" s="37"/>
      <c r="AU118" s="37"/>
      <c r="AV118" s="37"/>
      <c r="AW118" s="37"/>
    </row>
    <row r="119" spans="1:49" s="198" customFormat="1" ht="27.95" hidden="1" customHeight="1">
      <c r="A119" s="198">
        <v>1</v>
      </c>
      <c r="B119" s="176">
        <v>226</v>
      </c>
      <c r="C119" s="176">
        <v>2021</v>
      </c>
      <c r="D119" s="176" t="s">
        <v>879</v>
      </c>
      <c r="E119" s="332" t="s">
        <v>880</v>
      </c>
      <c r="F119" s="178" t="s">
        <v>88</v>
      </c>
      <c r="G119" s="179" t="s">
        <v>93</v>
      </c>
      <c r="H119" s="180" t="s">
        <v>114</v>
      </c>
      <c r="I119" s="181" t="s">
        <v>1130</v>
      </c>
      <c r="J119" s="182" t="s">
        <v>84</v>
      </c>
      <c r="K119" s="229" t="s">
        <v>268</v>
      </c>
      <c r="L119" s="183" t="s">
        <v>115</v>
      </c>
      <c r="M119" s="184" t="str">
        <f>IF(ISERROR(VLOOKUP(L119,Proposito_programa!$C$2:$E$59,2,FALSE))," ",VLOOKUP(L119,Proposito_programa!$C$2:$E$59,2,FALSE))</f>
        <v xml:space="preserve"> </v>
      </c>
      <c r="N119" s="184" t="str">
        <f>IF(ISERROR(VLOOKUP(L119,Proposito_programa!$C$2:$E$59,3,FALSE))," ",VLOOKUP(L119,Proposito_programa!$C$2:$E$59,3,FALSE))</f>
        <v xml:space="preserve"> </v>
      </c>
      <c r="O119" s="185" t="s">
        <v>1895</v>
      </c>
      <c r="P119" s="186">
        <v>1</v>
      </c>
      <c r="Q119" s="187">
        <v>800095131</v>
      </c>
      <c r="R119" s="341" t="s">
        <v>1580</v>
      </c>
      <c r="S119" s="187" t="s">
        <v>363</v>
      </c>
      <c r="T119" s="187"/>
      <c r="U119" s="188"/>
      <c r="V119" s="189"/>
      <c r="W119" s="190">
        <v>524592088</v>
      </c>
      <c r="X119" s="191"/>
      <c r="Y119" s="192">
        <v>1</v>
      </c>
      <c r="Z119" s="190">
        <v>123889969</v>
      </c>
      <c r="AA119" s="260">
        <f t="shared" si="6"/>
        <v>648482057</v>
      </c>
      <c r="AB119" s="355">
        <v>343556142</v>
      </c>
      <c r="AC119" s="193">
        <v>44351</v>
      </c>
      <c r="AD119" s="193">
        <v>44371</v>
      </c>
      <c r="AE119" s="193">
        <v>44651</v>
      </c>
      <c r="AF119" s="194">
        <v>240</v>
      </c>
      <c r="AG119" s="194">
        <v>1</v>
      </c>
      <c r="AH119" s="195">
        <v>39</v>
      </c>
      <c r="AI119" s="187"/>
      <c r="AJ119" s="194"/>
      <c r="AK119" s="193"/>
      <c r="AL119" s="194"/>
      <c r="AM119" s="197"/>
      <c r="AN119" s="197" t="s">
        <v>1718</v>
      </c>
      <c r="AO119" s="197"/>
      <c r="AP119" s="197"/>
      <c r="AQ119" s="382">
        <f t="shared" si="5"/>
        <v>0.52978511632126779</v>
      </c>
      <c r="AR119" s="37"/>
      <c r="AS119" s="37"/>
      <c r="AT119" s="37"/>
      <c r="AU119" s="37"/>
      <c r="AV119" s="37"/>
      <c r="AW119" s="37"/>
    </row>
    <row r="120" spans="1:49" s="198" customFormat="1" ht="27.95" hidden="1" customHeight="1">
      <c r="A120" s="198">
        <v>1</v>
      </c>
      <c r="B120" s="176">
        <v>209</v>
      </c>
      <c r="C120" s="176">
        <v>2021</v>
      </c>
      <c r="D120" s="176" t="s">
        <v>848</v>
      </c>
      <c r="E120" s="177" t="s">
        <v>849</v>
      </c>
      <c r="F120" s="178" t="s">
        <v>90</v>
      </c>
      <c r="G120" s="179" t="s">
        <v>29</v>
      </c>
      <c r="H120" s="180" t="s">
        <v>111</v>
      </c>
      <c r="I120" s="181" t="s">
        <v>1021</v>
      </c>
      <c r="J120" s="182" t="s">
        <v>85</v>
      </c>
      <c r="K120" s="229" t="s">
        <v>268</v>
      </c>
      <c r="L120" s="183">
        <v>57</v>
      </c>
      <c r="M120" s="184" t="str">
        <f>IF(ISERROR(VLOOKUP(L120,Proposito_programa!$C$2:$E$59,2,FALSE))," ",VLOOKUP(L120,Proposito_programa!$C$2:$E$59,2,FALSE))</f>
        <v>Gestión pública local</v>
      </c>
      <c r="N120" s="184" t="str">
        <f>IF(ISERROR(VLOOKUP(L120,Proposito_programa!$C$2:$E$59,3,FALSE))," ",VLOOKUP(L120,Proposito_programa!$C$2:$E$59,3,FALSE))</f>
        <v>Propósito 5: Construir Bogotá - Región con gobierno abierto, transparente y ciudadanía consciente</v>
      </c>
      <c r="O120" s="185" t="s">
        <v>1919</v>
      </c>
      <c r="P120" s="186">
        <v>1</v>
      </c>
      <c r="Q120" s="187">
        <v>80020069</v>
      </c>
      <c r="R120" s="341" t="s">
        <v>1564</v>
      </c>
      <c r="S120" s="187" t="s">
        <v>362</v>
      </c>
      <c r="T120" s="187"/>
      <c r="U120" s="188"/>
      <c r="V120" s="189"/>
      <c r="W120" s="190">
        <v>52000000</v>
      </c>
      <c r="X120" s="191"/>
      <c r="Y120" s="192"/>
      <c r="Z120" s="190"/>
      <c r="AA120" s="260">
        <f t="shared" si="6"/>
        <v>52000000</v>
      </c>
      <c r="AB120" s="355">
        <v>40906667</v>
      </c>
      <c r="AC120" s="193">
        <v>44286</v>
      </c>
      <c r="AD120" s="193">
        <v>44291</v>
      </c>
      <c r="AE120" s="193">
        <v>44596</v>
      </c>
      <c r="AF120" s="194">
        <v>300</v>
      </c>
      <c r="AG120" s="194"/>
      <c r="AH120" s="195"/>
      <c r="AI120" s="187">
        <v>52883374</v>
      </c>
      <c r="AJ120" s="194" t="s">
        <v>1711</v>
      </c>
      <c r="AK120" s="193">
        <v>44566</v>
      </c>
      <c r="AL120" s="252">
        <v>19066667</v>
      </c>
      <c r="AM120" s="197"/>
      <c r="AN120" s="197" t="s">
        <v>1718</v>
      </c>
      <c r="AO120" s="197"/>
      <c r="AP120" s="197"/>
      <c r="AQ120" s="382">
        <f t="shared" si="5"/>
        <v>0.78666667307692306</v>
      </c>
      <c r="AR120" s="37"/>
      <c r="AS120" s="37"/>
      <c r="AT120" s="37"/>
      <c r="AU120" s="37"/>
      <c r="AV120" s="37"/>
      <c r="AW120" s="37"/>
    </row>
    <row r="121" spans="1:49" s="198" customFormat="1" ht="27.95" hidden="1" customHeight="1">
      <c r="A121" s="198">
        <v>1</v>
      </c>
      <c r="B121" s="176">
        <v>28</v>
      </c>
      <c r="C121" s="176">
        <v>2021</v>
      </c>
      <c r="D121" s="176" t="s">
        <v>543</v>
      </c>
      <c r="E121" s="177" t="s">
        <v>544</v>
      </c>
      <c r="F121" s="178" t="s">
        <v>90</v>
      </c>
      <c r="G121" s="179" t="s">
        <v>29</v>
      </c>
      <c r="H121" s="180" t="s">
        <v>111</v>
      </c>
      <c r="I121" s="181" t="s">
        <v>1008</v>
      </c>
      <c r="J121" s="182" t="s">
        <v>85</v>
      </c>
      <c r="K121" s="229" t="s">
        <v>268</v>
      </c>
      <c r="L121" s="183">
        <v>57</v>
      </c>
      <c r="M121" s="184" t="str">
        <f>IF(ISERROR(VLOOKUP(L121,Proposito_programa!$C$2:$E$59,2,FALSE))," ",VLOOKUP(L121,Proposito_programa!$C$2:$E$59,2,FALSE))</f>
        <v>Gestión pública local</v>
      </c>
      <c r="N121" s="184" t="str">
        <f>IF(ISERROR(VLOOKUP(L121,Proposito_programa!$C$2:$E$59,3,FALSE))," ",VLOOKUP(L121,Proposito_programa!$C$2:$E$59,3,FALSE))</f>
        <v>Propósito 5: Construir Bogotá - Región con gobierno abierto, transparente y ciudadanía consciente</v>
      </c>
      <c r="O121" s="185" t="s">
        <v>1919</v>
      </c>
      <c r="P121" s="186">
        <v>1</v>
      </c>
      <c r="Q121" s="187">
        <v>52856929</v>
      </c>
      <c r="R121" s="341" t="s">
        <v>1385</v>
      </c>
      <c r="S121" s="187" t="s">
        <v>362</v>
      </c>
      <c r="T121" s="187"/>
      <c r="U121" s="188"/>
      <c r="V121" s="189"/>
      <c r="W121" s="190">
        <v>67000000</v>
      </c>
      <c r="X121" s="191"/>
      <c r="Y121" s="192"/>
      <c r="Z121" s="190"/>
      <c r="AA121" s="260">
        <f t="shared" si="6"/>
        <v>67000000</v>
      </c>
      <c r="AB121" s="355">
        <v>59406667</v>
      </c>
      <c r="AC121" s="193">
        <v>44230</v>
      </c>
      <c r="AD121" s="193">
        <v>44232</v>
      </c>
      <c r="AE121" s="193">
        <v>44534</v>
      </c>
      <c r="AF121" s="194">
        <v>300</v>
      </c>
      <c r="AG121" s="194"/>
      <c r="AH121" s="195"/>
      <c r="AI121" s="187"/>
      <c r="AJ121" s="194"/>
      <c r="AK121" s="193"/>
      <c r="AL121" s="194"/>
      <c r="AM121" s="197"/>
      <c r="AN121" s="197"/>
      <c r="AO121" s="197" t="s">
        <v>1718</v>
      </c>
      <c r="AP121" s="197"/>
      <c r="AQ121" s="382">
        <f t="shared" si="5"/>
        <v>0.88666667164179103</v>
      </c>
      <c r="AR121" s="37"/>
      <c r="AS121" s="37"/>
      <c r="AT121" s="37"/>
      <c r="AU121" s="37"/>
      <c r="AV121" s="37"/>
      <c r="AW121" s="37"/>
    </row>
    <row r="122" spans="1:49" s="198" customFormat="1" ht="27.95" hidden="1" customHeight="1">
      <c r="A122" s="198">
        <v>1</v>
      </c>
      <c r="B122" s="176">
        <v>220</v>
      </c>
      <c r="C122" s="176">
        <v>2021</v>
      </c>
      <c r="D122" s="176" t="s">
        <v>868</v>
      </c>
      <c r="E122" s="177" t="s">
        <v>869</v>
      </c>
      <c r="F122" s="178" t="s">
        <v>90</v>
      </c>
      <c r="G122" s="179" t="s">
        <v>29</v>
      </c>
      <c r="H122" s="180" t="s">
        <v>111</v>
      </c>
      <c r="I122" s="181" t="s">
        <v>1017</v>
      </c>
      <c r="J122" s="182" t="s">
        <v>85</v>
      </c>
      <c r="K122" s="229" t="s">
        <v>268</v>
      </c>
      <c r="L122" s="183">
        <v>57</v>
      </c>
      <c r="M122" s="184" t="str">
        <f>IF(ISERROR(VLOOKUP(L122,Proposito_programa!$C$2:$E$59,2,FALSE))," ",VLOOKUP(L122,Proposito_programa!$C$2:$E$59,2,FALSE))</f>
        <v>Gestión pública local</v>
      </c>
      <c r="N122" s="184" t="str">
        <f>IF(ISERROR(VLOOKUP(L122,Proposito_programa!$C$2:$E$59,3,FALSE))," ",VLOOKUP(L122,Proposito_programa!$C$2:$E$59,3,FALSE))</f>
        <v>Propósito 5: Construir Bogotá - Región con gobierno abierto, transparente y ciudadanía consciente</v>
      </c>
      <c r="O122" s="185" t="s">
        <v>1920</v>
      </c>
      <c r="P122" s="186">
        <v>1</v>
      </c>
      <c r="Q122" s="187">
        <v>52731958</v>
      </c>
      <c r="R122" s="341" t="s">
        <v>1575</v>
      </c>
      <c r="S122" s="187" t="s">
        <v>362</v>
      </c>
      <c r="T122" s="187"/>
      <c r="U122" s="188"/>
      <c r="V122" s="189"/>
      <c r="W122" s="190">
        <v>31200000</v>
      </c>
      <c r="X122" s="191"/>
      <c r="Y122" s="192">
        <v>1</v>
      </c>
      <c r="Z122" s="190">
        <v>9186667</v>
      </c>
      <c r="AA122" s="260">
        <f t="shared" si="6"/>
        <v>40386667</v>
      </c>
      <c r="AB122" s="355">
        <v>30853333</v>
      </c>
      <c r="AC122" s="193">
        <v>44329</v>
      </c>
      <c r="AD122" s="193">
        <v>44337</v>
      </c>
      <c r="AE122" s="193">
        <v>44574</v>
      </c>
      <c r="AF122" s="194">
        <v>180</v>
      </c>
      <c r="AG122" s="194">
        <v>1</v>
      </c>
      <c r="AH122" s="195">
        <v>53</v>
      </c>
      <c r="AI122" s="187"/>
      <c r="AJ122" s="194"/>
      <c r="AK122" s="193"/>
      <c r="AL122" s="194"/>
      <c r="AM122" s="197"/>
      <c r="AN122" s="197"/>
      <c r="AO122" s="197" t="s">
        <v>1718</v>
      </c>
      <c r="AP122" s="197"/>
      <c r="AQ122" s="382">
        <f t="shared" si="5"/>
        <v>0.76394848329524201</v>
      </c>
      <c r="AR122" s="37"/>
      <c r="AS122" s="37"/>
      <c r="AT122" s="37"/>
      <c r="AU122" s="37"/>
      <c r="AV122" s="37"/>
      <c r="AW122" s="37"/>
    </row>
    <row r="123" spans="1:49" s="198" customFormat="1" ht="27.95" hidden="1" customHeight="1">
      <c r="A123" s="198">
        <v>1</v>
      </c>
      <c r="B123" s="176">
        <v>144</v>
      </c>
      <c r="C123" s="176">
        <v>2021</v>
      </c>
      <c r="D123" s="176" t="s">
        <v>768</v>
      </c>
      <c r="E123" s="177" t="s">
        <v>769</v>
      </c>
      <c r="F123" s="178" t="s">
        <v>90</v>
      </c>
      <c r="G123" s="179" t="s">
        <v>29</v>
      </c>
      <c r="H123" s="180" t="s">
        <v>111</v>
      </c>
      <c r="I123" s="181" t="s">
        <v>1091</v>
      </c>
      <c r="J123" s="182" t="s">
        <v>85</v>
      </c>
      <c r="K123" s="229" t="s">
        <v>268</v>
      </c>
      <c r="L123" s="183">
        <v>57</v>
      </c>
      <c r="M123" s="184" t="str">
        <f>IF(ISERROR(VLOOKUP(L123,Proposito_programa!$C$2:$E$59,2,FALSE))," ",VLOOKUP(L123,Proposito_programa!$C$2:$E$59,2,FALSE))</f>
        <v>Gestión pública local</v>
      </c>
      <c r="N123" s="184" t="str">
        <f>IF(ISERROR(VLOOKUP(L123,Proposito_programa!$C$2:$E$59,3,FALSE))," ",VLOOKUP(L123,Proposito_programa!$C$2:$E$59,3,FALSE))</f>
        <v>Propósito 5: Construir Bogotá - Región con gobierno abierto, transparente y ciudadanía consciente</v>
      </c>
      <c r="O123" s="185" t="s">
        <v>1920</v>
      </c>
      <c r="P123" s="186">
        <v>1</v>
      </c>
      <c r="Q123" s="187">
        <v>79975659</v>
      </c>
      <c r="R123" s="341" t="s">
        <v>1500</v>
      </c>
      <c r="S123" s="187" t="s">
        <v>362</v>
      </c>
      <c r="T123" s="187"/>
      <c r="U123" s="188"/>
      <c r="V123" s="189"/>
      <c r="W123" s="190">
        <v>26000000</v>
      </c>
      <c r="X123" s="191"/>
      <c r="Y123" s="192"/>
      <c r="Z123" s="190"/>
      <c r="AA123" s="260">
        <f t="shared" si="6"/>
        <v>26000000</v>
      </c>
      <c r="AB123" s="355">
        <v>16206667</v>
      </c>
      <c r="AC123" s="193">
        <v>44251</v>
      </c>
      <c r="AD123" s="193">
        <v>44256</v>
      </c>
      <c r="AE123" s="193">
        <v>44560</v>
      </c>
      <c r="AF123" s="194">
        <v>300</v>
      </c>
      <c r="AG123" s="194"/>
      <c r="AH123" s="195"/>
      <c r="AI123" s="187">
        <v>86040254</v>
      </c>
      <c r="AJ123" s="194" t="s">
        <v>1705</v>
      </c>
      <c r="AK123" s="193">
        <v>44463</v>
      </c>
      <c r="AL123" s="252">
        <v>8406667</v>
      </c>
      <c r="AM123" s="197"/>
      <c r="AN123" s="197"/>
      <c r="AO123" s="197" t="s">
        <v>1718</v>
      </c>
      <c r="AP123" s="197"/>
      <c r="AQ123" s="382">
        <f t="shared" si="5"/>
        <v>0.62333334615384617</v>
      </c>
      <c r="AR123" s="37"/>
      <c r="AS123" s="37"/>
      <c r="AT123" s="37"/>
      <c r="AU123" s="37"/>
      <c r="AV123" s="37"/>
      <c r="AW123" s="37"/>
    </row>
    <row r="124" spans="1:49" s="198" customFormat="1" ht="27.95" hidden="1" customHeight="1">
      <c r="A124" s="198">
        <v>1</v>
      </c>
      <c r="B124" s="176">
        <v>169</v>
      </c>
      <c r="C124" s="176">
        <v>2021</v>
      </c>
      <c r="D124" s="176" t="s">
        <v>780</v>
      </c>
      <c r="E124" s="177" t="s">
        <v>781</v>
      </c>
      <c r="F124" s="178" t="s">
        <v>90</v>
      </c>
      <c r="G124" s="179" t="s">
        <v>29</v>
      </c>
      <c r="H124" s="180" t="s">
        <v>111</v>
      </c>
      <c r="I124" s="181" t="s">
        <v>1093</v>
      </c>
      <c r="J124" s="182" t="s">
        <v>85</v>
      </c>
      <c r="K124" s="229" t="s">
        <v>268</v>
      </c>
      <c r="L124" s="183">
        <v>43</v>
      </c>
      <c r="M124" s="184" t="str">
        <f>IF(ISERROR(VLOOKUP(L124,Proposito_programa!$C$2:$E$59,2,FALSE))," ",VLOOKUP(L124,Proposito_programa!$C$2:$E$59,2,FALSE))</f>
        <v>Cultura ciudadana para la confianza, la convivencia y la participación desde la vida cotidiana</v>
      </c>
      <c r="N124" s="184" t="str">
        <f>IF(ISERROR(VLOOKUP(L124,Proposito_programa!$C$2:$E$59,3,FALSE))," ",VLOOKUP(L124,Proposito_programa!$C$2:$E$59,3,FALSE))</f>
        <v>Propósito 3: Inspirar confianza y legitimidad para vivir sin miedo y ser epicentro de cultura ciudadana, paz y reconciliación</v>
      </c>
      <c r="O124" s="185" t="s">
        <v>1914</v>
      </c>
      <c r="P124" s="186">
        <v>1</v>
      </c>
      <c r="Q124" s="187">
        <v>28224210</v>
      </c>
      <c r="R124" s="341" t="s">
        <v>1525</v>
      </c>
      <c r="S124" s="187" t="s">
        <v>362</v>
      </c>
      <c r="T124" s="187"/>
      <c r="U124" s="188"/>
      <c r="V124" s="189"/>
      <c r="W124" s="190">
        <v>19800000</v>
      </c>
      <c r="X124" s="191"/>
      <c r="Y124" s="192">
        <v>1</v>
      </c>
      <c r="Z124" s="190">
        <v>3080000</v>
      </c>
      <c r="AA124" s="260">
        <f t="shared" si="6"/>
        <v>22880000</v>
      </c>
      <c r="AB124" s="355">
        <v>19726667</v>
      </c>
      <c r="AC124" s="193">
        <v>44253</v>
      </c>
      <c r="AD124" s="193">
        <v>44257</v>
      </c>
      <c r="AE124" s="193">
        <v>44574</v>
      </c>
      <c r="AF124" s="194">
        <v>270</v>
      </c>
      <c r="AG124" s="194">
        <v>1</v>
      </c>
      <c r="AH124" s="195">
        <v>42</v>
      </c>
      <c r="AI124" s="187"/>
      <c r="AJ124" s="194"/>
      <c r="AK124" s="193"/>
      <c r="AL124" s="194"/>
      <c r="AM124" s="197"/>
      <c r="AN124" s="197"/>
      <c r="AO124" s="197" t="s">
        <v>1718</v>
      </c>
      <c r="AP124" s="197"/>
      <c r="AQ124" s="382">
        <f t="shared" si="5"/>
        <v>0.86217950174825175</v>
      </c>
      <c r="AR124" s="37"/>
      <c r="AS124" s="37"/>
      <c r="AT124" s="37"/>
      <c r="AU124" s="37"/>
      <c r="AV124" s="37"/>
      <c r="AW124" s="37"/>
    </row>
    <row r="125" spans="1:49" s="198" customFormat="1" ht="27.95" hidden="1" customHeight="1">
      <c r="A125" s="198">
        <v>1</v>
      </c>
      <c r="B125" s="176">
        <v>35</v>
      </c>
      <c r="C125" s="176">
        <v>2021</v>
      </c>
      <c r="D125" s="176" t="s">
        <v>556</v>
      </c>
      <c r="E125" s="177" t="s">
        <v>557</v>
      </c>
      <c r="F125" s="178" t="s">
        <v>90</v>
      </c>
      <c r="G125" s="179" t="s">
        <v>29</v>
      </c>
      <c r="H125" s="180" t="s">
        <v>111</v>
      </c>
      <c r="I125" s="181" t="s">
        <v>1015</v>
      </c>
      <c r="J125" s="182" t="s">
        <v>85</v>
      </c>
      <c r="K125" s="229" t="s">
        <v>268</v>
      </c>
      <c r="L125" s="183">
        <v>57</v>
      </c>
      <c r="M125" s="184" t="str">
        <f>IF(ISERROR(VLOOKUP(L125,Proposito_programa!$C$2:$E$59,2,FALSE))," ",VLOOKUP(L125,Proposito_programa!$C$2:$E$59,2,FALSE))</f>
        <v>Gestión pública local</v>
      </c>
      <c r="N125" s="184" t="str">
        <f>IF(ISERROR(VLOOKUP(L125,Proposito_programa!$C$2:$E$59,3,FALSE))," ",VLOOKUP(L125,Proposito_programa!$C$2:$E$59,3,FALSE))</f>
        <v>Propósito 5: Construir Bogotá - Región con gobierno abierto, transparente y ciudadanía consciente</v>
      </c>
      <c r="O125" s="185" t="s">
        <v>1920</v>
      </c>
      <c r="P125" s="186">
        <v>1</v>
      </c>
      <c r="Q125" s="187">
        <v>52442869</v>
      </c>
      <c r="R125" s="341" t="s">
        <v>1392</v>
      </c>
      <c r="S125" s="187" t="s">
        <v>362</v>
      </c>
      <c r="T125" s="187"/>
      <c r="U125" s="188"/>
      <c r="V125" s="189"/>
      <c r="W125" s="190">
        <v>33000000</v>
      </c>
      <c r="X125" s="191"/>
      <c r="Y125" s="192">
        <v>1</v>
      </c>
      <c r="Z125" s="190">
        <v>3740000</v>
      </c>
      <c r="AA125" s="260">
        <f t="shared" si="6"/>
        <v>36740000</v>
      </c>
      <c r="AB125" s="355">
        <v>32120000</v>
      </c>
      <c r="AC125" s="193">
        <v>44232</v>
      </c>
      <c r="AD125" s="193">
        <v>44236</v>
      </c>
      <c r="AE125" s="193">
        <v>44574</v>
      </c>
      <c r="AF125" s="194">
        <v>300</v>
      </c>
      <c r="AG125" s="194">
        <v>1</v>
      </c>
      <c r="AH125" s="195">
        <v>35</v>
      </c>
      <c r="AI125" s="187"/>
      <c r="AJ125" s="194"/>
      <c r="AK125" s="193"/>
      <c r="AL125" s="194"/>
      <c r="AM125" s="197"/>
      <c r="AN125" s="197"/>
      <c r="AO125" s="197" t="s">
        <v>1718</v>
      </c>
      <c r="AP125" s="197"/>
      <c r="AQ125" s="382">
        <f t="shared" si="5"/>
        <v>0.87425149700598803</v>
      </c>
      <c r="AR125" s="37"/>
      <c r="AS125" s="37"/>
      <c r="AT125" s="37"/>
      <c r="AU125" s="37"/>
      <c r="AV125" s="37"/>
      <c r="AW125" s="37"/>
    </row>
    <row r="126" spans="1:49" s="198" customFormat="1" ht="27.95" hidden="1" customHeight="1">
      <c r="A126" s="198">
        <v>1</v>
      </c>
      <c r="B126" s="176">
        <v>59</v>
      </c>
      <c r="C126" s="176">
        <v>2021</v>
      </c>
      <c r="D126" s="176" t="s">
        <v>604</v>
      </c>
      <c r="E126" s="177" t="s">
        <v>605</v>
      </c>
      <c r="F126" s="178" t="s">
        <v>90</v>
      </c>
      <c r="G126" s="179" t="s">
        <v>29</v>
      </c>
      <c r="H126" s="180" t="s">
        <v>111</v>
      </c>
      <c r="I126" s="181" t="s">
        <v>1032</v>
      </c>
      <c r="J126" s="182" t="s">
        <v>85</v>
      </c>
      <c r="K126" s="229" t="s">
        <v>268</v>
      </c>
      <c r="L126" s="183">
        <v>57</v>
      </c>
      <c r="M126" s="184" t="str">
        <f>IF(ISERROR(VLOOKUP(L126,Proposito_programa!$C$2:$E$59,2,FALSE))," ",VLOOKUP(L126,Proposito_programa!$C$2:$E$59,2,FALSE))</f>
        <v>Gestión pública local</v>
      </c>
      <c r="N126" s="184" t="str">
        <f>IF(ISERROR(VLOOKUP(L126,Proposito_programa!$C$2:$E$59,3,FALSE))," ",VLOOKUP(L126,Proposito_programa!$C$2:$E$59,3,FALSE))</f>
        <v>Propósito 5: Construir Bogotá - Región con gobierno abierto, transparente y ciudadanía consciente</v>
      </c>
      <c r="O126" s="185" t="s">
        <v>1919</v>
      </c>
      <c r="P126" s="186">
        <v>1</v>
      </c>
      <c r="Q126" s="187">
        <v>52199191</v>
      </c>
      <c r="R126" s="341" t="s">
        <v>1416</v>
      </c>
      <c r="S126" s="187" t="s">
        <v>362</v>
      </c>
      <c r="T126" s="187"/>
      <c r="U126" s="188"/>
      <c r="V126" s="189"/>
      <c r="W126" s="190">
        <v>26000000</v>
      </c>
      <c r="X126" s="191"/>
      <c r="Y126" s="192">
        <v>1</v>
      </c>
      <c r="Z126" s="190">
        <v>2860000</v>
      </c>
      <c r="AA126" s="260">
        <f t="shared" si="6"/>
        <v>28860000</v>
      </c>
      <c r="AB126" s="355">
        <v>25220000</v>
      </c>
      <c r="AC126" s="193">
        <v>44236</v>
      </c>
      <c r="AD126" s="193">
        <v>44237</v>
      </c>
      <c r="AE126" s="193">
        <v>44573</v>
      </c>
      <c r="AF126" s="194">
        <v>300</v>
      </c>
      <c r="AG126" s="194">
        <v>1</v>
      </c>
      <c r="AH126" s="195">
        <v>33</v>
      </c>
      <c r="AI126" s="187"/>
      <c r="AJ126" s="194"/>
      <c r="AK126" s="193"/>
      <c r="AL126" s="194"/>
      <c r="AM126" s="197"/>
      <c r="AN126" s="197"/>
      <c r="AO126" s="197" t="s">
        <v>1718</v>
      </c>
      <c r="AP126" s="197"/>
      <c r="AQ126" s="382">
        <f t="shared" si="5"/>
        <v>0.87387387387387383</v>
      </c>
      <c r="AR126" s="37"/>
      <c r="AS126" s="37"/>
      <c r="AT126" s="37"/>
      <c r="AU126" s="37"/>
      <c r="AV126" s="37"/>
      <c r="AW126" s="37"/>
    </row>
    <row r="127" spans="1:49" s="198" customFormat="1" ht="27.95" hidden="1" customHeight="1">
      <c r="A127" s="198">
        <v>1</v>
      </c>
      <c r="B127" s="176">
        <v>143</v>
      </c>
      <c r="C127" s="176">
        <v>2021</v>
      </c>
      <c r="D127" s="176" t="s">
        <v>766</v>
      </c>
      <c r="E127" s="177" t="s">
        <v>767</v>
      </c>
      <c r="F127" s="178" t="s">
        <v>90</v>
      </c>
      <c r="G127" s="179" t="s">
        <v>29</v>
      </c>
      <c r="H127" s="180" t="s">
        <v>111</v>
      </c>
      <c r="I127" s="181" t="s">
        <v>1090</v>
      </c>
      <c r="J127" s="182" t="s">
        <v>85</v>
      </c>
      <c r="K127" s="229" t="s">
        <v>268</v>
      </c>
      <c r="L127" s="183">
        <v>57</v>
      </c>
      <c r="M127" s="184" t="str">
        <f>IF(ISERROR(VLOOKUP(L127,Proposito_programa!$C$2:$E$59,2,FALSE))," ",VLOOKUP(L127,Proposito_programa!$C$2:$E$59,2,FALSE))</f>
        <v>Gestión pública local</v>
      </c>
      <c r="N127" s="184" t="str">
        <f>IF(ISERROR(VLOOKUP(L127,Proposito_programa!$C$2:$E$59,3,FALSE))," ",VLOOKUP(L127,Proposito_programa!$C$2:$E$59,3,FALSE))</f>
        <v>Propósito 5: Construir Bogotá - Región con gobierno abierto, transparente y ciudadanía consciente</v>
      </c>
      <c r="O127" s="185" t="s">
        <v>1919</v>
      </c>
      <c r="P127" s="186">
        <v>1</v>
      </c>
      <c r="Q127" s="187">
        <v>50868594</v>
      </c>
      <c r="R127" s="341" t="s">
        <v>1499</v>
      </c>
      <c r="S127" s="187" t="s">
        <v>362</v>
      </c>
      <c r="T127" s="187"/>
      <c r="U127" s="188"/>
      <c r="V127" s="189"/>
      <c r="W127" s="190">
        <v>67000000</v>
      </c>
      <c r="X127" s="191"/>
      <c r="Y127" s="192"/>
      <c r="Z127" s="190"/>
      <c r="AA127" s="260">
        <f t="shared" si="6"/>
        <v>67000000</v>
      </c>
      <c r="AB127" s="355">
        <v>56503333</v>
      </c>
      <c r="AC127" s="193">
        <v>44265</v>
      </c>
      <c r="AD127" s="193">
        <v>44273</v>
      </c>
      <c r="AE127" s="193">
        <v>44578</v>
      </c>
      <c r="AF127" s="194">
        <v>300</v>
      </c>
      <c r="AG127" s="194"/>
      <c r="AH127" s="195"/>
      <c r="AI127" s="187"/>
      <c r="AJ127" s="194"/>
      <c r="AK127" s="193"/>
      <c r="AL127" s="194"/>
      <c r="AM127" s="197"/>
      <c r="AN127" s="197"/>
      <c r="AO127" s="197" t="s">
        <v>1718</v>
      </c>
      <c r="AP127" s="197"/>
      <c r="AQ127" s="382">
        <f t="shared" si="5"/>
        <v>0.84333332835820896</v>
      </c>
      <c r="AR127" s="37"/>
      <c r="AS127" s="37"/>
      <c r="AT127" s="37"/>
      <c r="AU127" s="37"/>
      <c r="AV127" s="37"/>
      <c r="AW127" s="37"/>
    </row>
    <row r="128" spans="1:49" s="198" customFormat="1" ht="27.95" hidden="1" customHeight="1">
      <c r="A128" s="198">
        <v>1</v>
      </c>
      <c r="B128" s="176">
        <v>84</v>
      </c>
      <c r="C128" s="176">
        <v>2021</v>
      </c>
      <c r="D128" s="176" t="s">
        <v>652</v>
      </c>
      <c r="E128" s="177" t="s">
        <v>653</v>
      </c>
      <c r="F128" s="178" t="s">
        <v>90</v>
      </c>
      <c r="G128" s="179" t="s">
        <v>29</v>
      </c>
      <c r="H128" s="180" t="s">
        <v>111</v>
      </c>
      <c r="I128" s="181" t="s">
        <v>1050</v>
      </c>
      <c r="J128" s="182" t="s">
        <v>85</v>
      </c>
      <c r="K128" s="229" t="s">
        <v>268</v>
      </c>
      <c r="L128" s="183">
        <v>57</v>
      </c>
      <c r="M128" s="184" t="str">
        <f>IF(ISERROR(VLOOKUP(L128,Proposito_programa!$C$2:$E$59,2,FALSE))," ",VLOOKUP(L128,Proposito_programa!$C$2:$E$59,2,FALSE))</f>
        <v>Gestión pública local</v>
      </c>
      <c r="N128" s="184" t="str">
        <f>IF(ISERROR(VLOOKUP(L128,Proposito_programa!$C$2:$E$59,3,FALSE))," ",VLOOKUP(L128,Proposito_programa!$C$2:$E$59,3,FALSE))</f>
        <v>Propósito 5: Construir Bogotá - Región con gobierno abierto, transparente y ciudadanía consciente</v>
      </c>
      <c r="O128" s="185" t="s">
        <v>1919</v>
      </c>
      <c r="P128" s="186">
        <v>1</v>
      </c>
      <c r="Q128" s="187">
        <v>1075267896</v>
      </c>
      <c r="R128" s="341" t="s">
        <v>1440</v>
      </c>
      <c r="S128" s="187" t="s">
        <v>362</v>
      </c>
      <c r="T128" s="187"/>
      <c r="U128" s="188"/>
      <c r="V128" s="189"/>
      <c r="W128" s="190">
        <v>52000000</v>
      </c>
      <c r="X128" s="191"/>
      <c r="Y128" s="192">
        <v>1</v>
      </c>
      <c r="Z128" s="190">
        <v>5546667</v>
      </c>
      <c r="AA128" s="260">
        <f t="shared" si="6"/>
        <v>57546667</v>
      </c>
      <c r="AB128" s="355">
        <v>50093333</v>
      </c>
      <c r="AC128" s="193">
        <v>44238</v>
      </c>
      <c r="AD128" s="193">
        <v>44239</v>
      </c>
      <c r="AE128" s="193">
        <v>44574</v>
      </c>
      <c r="AF128" s="194">
        <v>300</v>
      </c>
      <c r="AG128" s="194">
        <v>1</v>
      </c>
      <c r="AH128" s="195">
        <v>32</v>
      </c>
      <c r="AI128" s="187"/>
      <c r="AJ128" s="194"/>
      <c r="AK128" s="193"/>
      <c r="AL128" s="194"/>
      <c r="AM128" s="197"/>
      <c r="AN128" s="197"/>
      <c r="AO128" s="197" t="s">
        <v>1718</v>
      </c>
      <c r="AP128" s="197"/>
      <c r="AQ128" s="382">
        <f t="shared" si="5"/>
        <v>0.8704819168762632</v>
      </c>
      <c r="AR128" s="37"/>
      <c r="AS128" s="37"/>
      <c r="AT128" s="37"/>
      <c r="AU128" s="37"/>
      <c r="AV128" s="37"/>
      <c r="AW128" s="37"/>
    </row>
    <row r="129" spans="1:49" s="198" customFormat="1" ht="27.95" hidden="1" customHeight="1">
      <c r="A129" s="198">
        <v>1</v>
      </c>
      <c r="B129" s="176">
        <v>184</v>
      </c>
      <c r="C129" s="176">
        <v>2021</v>
      </c>
      <c r="D129" s="176" t="s">
        <v>800</v>
      </c>
      <c r="E129" s="177" t="s">
        <v>801</v>
      </c>
      <c r="F129" s="178" t="s">
        <v>90</v>
      </c>
      <c r="G129" s="179" t="s">
        <v>29</v>
      </c>
      <c r="H129" s="180" t="s">
        <v>111</v>
      </c>
      <c r="I129" s="181" t="s">
        <v>1102</v>
      </c>
      <c r="J129" s="182" t="s">
        <v>85</v>
      </c>
      <c r="K129" s="229" t="s">
        <v>268</v>
      </c>
      <c r="L129" s="183">
        <v>57</v>
      </c>
      <c r="M129" s="184" t="str">
        <f>IF(ISERROR(VLOOKUP(L129,Proposito_programa!$C$2:$E$59,2,FALSE))," ",VLOOKUP(L129,Proposito_programa!$C$2:$E$59,2,FALSE))</f>
        <v>Gestión pública local</v>
      </c>
      <c r="N129" s="184" t="str">
        <f>IF(ISERROR(VLOOKUP(L129,Proposito_programa!$C$2:$E$59,3,FALSE))," ",VLOOKUP(L129,Proposito_programa!$C$2:$E$59,3,FALSE))</f>
        <v>Propósito 5: Construir Bogotá - Región con gobierno abierto, transparente y ciudadanía consciente</v>
      </c>
      <c r="O129" s="185" t="s">
        <v>1919</v>
      </c>
      <c r="P129" s="186">
        <v>1</v>
      </c>
      <c r="Q129" s="187">
        <v>51949741</v>
      </c>
      <c r="R129" s="341" t="s">
        <v>1540</v>
      </c>
      <c r="S129" s="187" t="s">
        <v>362</v>
      </c>
      <c r="T129" s="187"/>
      <c r="U129" s="188"/>
      <c r="V129" s="189"/>
      <c r="W129" s="190">
        <v>31200000</v>
      </c>
      <c r="X129" s="191"/>
      <c r="Y129" s="192">
        <v>1</v>
      </c>
      <c r="Z129" s="190">
        <v>15600000</v>
      </c>
      <c r="AA129" s="260">
        <f t="shared" si="6"/>
        <v>46800000</v>
      </c>
      <c r="AB129" s="355">
        <v>45240000</v>
      </c>
      <c r="AC129" s="193">
        <v>44263</v>
      </c>
      <c r="AD129" s="193">
        <v>44265</v>
      </c>
      <c r="AE129" s="193">
        <v>44539</v>
      </c>
      <c r="AF129" s="194">
        <v>180</v>
      </c>
      <c r="AG129" s="194">
        <v>1</v>
      </c>
      <c r="AH129" s="195">
        <v>90</v>
      </c>
      <c r="AI129" s="187"/>
      <c r="AJ129" s="194"/>
      <c r="AK129" s="193"/>
      <c r="AL129" s="194"/>
      <c r="AM129" s="197"/>
      <c r="AN129" s="197"/>
      <c r="AO129" s="197" t="s">
        <v>1718</v>
      </c>
      <c r="AP129" s="197"/>
      <c r="AQ129" s="382">
        <f t="shared" si="5"/>
        <v>0.96666666666666667</v>
      </c>
      <c r="AR129" s="37"/>
      <c r="AS129" s="37"/>
      <c r="AT129" s="37"/>
      <c r="AU129" s="37"/>
      <c r="AV129" s="37"/>
      <c r="AW129" s="37"/>
    </row>
    <row r="130" spans="1:49" s="198" customFormat="1" ht="27.95" hidden="1" customHeight="1">
      <c r="A130" s="198">
        <v>1</v>
      </c>
      <c r="B130" s="176">
        <v>75</v>
      </c>
      <c r="C130" s="176">
        <v>2021</v>
      </c>
      <c r="D130" s="176" t="s">
        <v>636</v>
      </c>
      <c r="E130" s="177" t="s">
        <v>637</v>
      </c>
      <c r="F130" s="178" t="s">
        <v>90</v>
      </c>
      <c r="G130" s="179" t="s">
        <v>29</v>
      </c>
      <c r="H130" s="180" t="s">
        <v>111</v>
      </c>
      <c r="I130" s="181" t="s">
        <v>1032</v>
      </c>
      <c r="J130" s="182" t="s">
        <v>85</v>
      </c>
      <c r="K130" s="229" t="s">
        <v>268</v>
      </c>
      <c r="L130" s="183">
        <v>57</v>
      </c>
      <c r="M130" s="184" t="str">
        <f>IF(ISERROR(VLOOKUP(L130,Proposito_programa!$C$2:$E$59,2,FALSE))," ",VLOOKUP(L130,Proposito_programa!$C$2:$E$59,2,FALSE))</f>
        <v>Gestión pública local</v>
      </c>
      <c r="N130" s="184" t="str">
        <f>IF(ISERROR(VLOOKUP(L130,Proposito_programa!$C$2:$E$59,3,FALSE))," ",VLOOKUP(L130,Proposito_programa!$C$2:$E$59,3,FALSE))</f>
        <v>Propósito 5: Construir Bogotá - Región con gobierno abierto, transparente y ciudadanía consciente</v>
      </c>
      <c r="O130" s="185" t="s">
        <v>1919</v>
      </c>
      <c r="P130" s="186">
        <v>1</v>
      </c>
      <c r="Q130" s="187">
        <v>1052388338</v>
      </c>
      <c r="R130" s="341" t="s">
        <v>1432</v>
      </c>
      <c r="S130" s="187" t="s">
        <v>362</v>
      </c>
      <c r="T130" s="187"/>
      <c r="U130" s="188"/>
      <c r="V130" s="189"/>
      <c r="W130" s="190">
        <v>26000000</v>
      </c>
      <c r="X130" s="191"/>
      <c r="Y130" s="192">
        <v>1</v>
      </c>
      <c r="Z130" s="190">
        <v>2513333</v>
      </c>
      <c r="AA130" s="260">
        <f t="shared" si="6"/>
        <v>28513333</v>
      </c>
      <c r="AB130" s="355">
        <v>24786667</v>
      </c>
      <c r="AC130" s="193">
        <v>44238</v>
      </c>
      <c r="AD130" s="193">
        <v>44242</v>
      </c>
      <c r="AE130" s="193">
        <v>44574</v>
      </c>
      <c r="AF130" s="194">
        <v>300</v>
      </c>
      <c r="AG130" s="194">
        <v>1</v>
      </c>
      <c r="AH130" s="195">
        <v>29</v>
      </c>
      <c r="AI130" s="187"/>
      <c r="AJ130" s="194"/>
      <c r="AK130" s="193"/>
      <c r="AL130" s="194"/>
      <c r="AM130" s="197"/>
      <c r="AN130" s="197"/>
      <c r="AO130" s="197" t="s">
        <v>1718</v>
      </c>
      <c r="AP130" s="197"/>
      <c r="AQ130" s="382">
        <f t="shared" si="5"/>
        <v>0.86930093370704853</v>
      </c>
      <c r="AR130" s="37"/>
      <c r="AS130" s="37"/>
      <c r="AT130" s="37"/>
      <c r="AU130" s="37"/>
      <c r="AV130" s="37"/>
      <c r="AW130" s="37"/>
    </row>
    <row r="131" spans="1:49" s="198" customFormat="1" ht="27.95" hidden="1" customHeight="1">
      <c r="A131" s="198">
        <v>1</v>
      </c>
      <c r="B131" s="176">
        <v>130</v>
      </c>
      <c r="C131" s="176">
        <v>2021</v>
      </c>
      <c r="D131" s="176" t="s">
        <v>741</v>
      </c>
      <c r="E131" s="177" t="s">
        <v>742</v>
      </c>
      <c r="F131" s="178" t="s">
        <v>90</v>
      </c>
      <c r="G131" s="179" t="s">
        <v>29</v>
      </c>
      <c r="H131" s="180" t="s">
        <v>111</v>
      </c>
      <c r="I131" s="181" t="s">
        <v>1080</v>
      </c>
      <c r="J131" s="182" t="s">
        <v>85</v>
      </c>
      <c r="K131" s="229" t="s">
        <v>268</v>
      </c>
      <c r="L131" s="183">
        <v>57</v>
      </c>
      <c r="M131" s="184" t="str">
        <f>IF(ISERROR(VLOOKUP(L131,Proposito_programa!$C$2:$E$59,2,FALSE))," ",VLOOKUP(L131,Proposito_programa!$C$2:$E$59,2,FALSE))</f>
        <v>Gestión pública local</v>
      </c>
      <c r="N131" s="184" t="str">
        <f>IF(ISERROR(VLOOKUP(L131,Proposito_programa!$C$2:$E$59,3,FALSE))," ",VLOOKUP(L131,Proposito_programa!$C$2:$E$59,3,FALSE))</f>
        <v>Propósito 5: Construir Bogotá - Región con gobierno abierto, transparente y ciudadanía consciente</v>
      </c>
      <c r="O131" s="185" t="s">
        <v>1919</v>
      </c>
      <c r="P131" s="186">
        <v>1</v>
      </c>
      <c r="Q131" s="187">
        <v>52538287</v>
      </c>
      <c r="R131" s="341" t="s">
        <v>1486</v>
      </c>
      <c r="S131" s="187" t="s">
        <v>362</v>
      </c>
      <c r="T131" s="187"/>
      <c r="U131" s="188"/>
      <c r="V131" s="189"/>
      <c r="W131" s="190">
        <v>52000000</v>
      </c>
      <c r="X131" s="191"/>
      <c r="Y131" s="192"/>
      <c r="Z131" s="190"/>
      <c r="AA131" s="260">
        <f t="shared" si="6"/>
        <v>52000000</v>
      </c>
      <c r="AB131" s="355">
        <v>48880000</v>
      </c>
      <c r="AC131" s="193">
        <v>44246</v>
      </c>
      <c r="AD131" s="193">
        <v>44246</v>
      </c>
      <c r="AE131" s="193">
        <v>44548</v>
      </c>
      <c r="AF131" s="194">
        <v>300</v>
      </c>
      <c r="AG131" s="194"/>
      <c r="AH131" s="195"/>
      <c r="AI131" s="187"/>
      <c r="AJ131" s="194"/>
      <c r="AK131" s="193"/>
      <c r="AL131" s="194"/>
      <c r="AM131" s="197"/>
      <c r="AN131" s="197"/>
      <c r="AO131" s="197" t="s">
        <v>1718</v>
      </c>
      <c r="AP131" s="197"/>
      <c r="AQ131" s="382">
        <f t="shared" si="5"/>
        <v>0.94</v>
      </c>
      <c r="AR131" s="37"/>
      <c r="AS131" s="37"/>
      <c r="AT131" s="37"/>
      <c r="AU131" s="37"/>
      <c r="AV131" s="37"/>
      <c r="AW131" s="37"/>
    </row>
    <row r="132" spans="1:49" s="198" customFormat="1" ht="27.95" hidden="1" customHeight="1">
      <c r="A132" s="198">
        <v>1</v>
      </c>
      <c r="B132" s="176">
        <v>89</v>
      </c>
      <c r="C132" s="176">
        <v>2021</v>
      </c>
      <c r="D132" s="176" t="s">
        <v>661</v>
      </c>
      <c r="E132" s="177" t="s">
        <v>662</v>
      </c>
      <c r="F132" s="178" t="s">
        <v>90</v>
      </c>
      <c r="G132" s="179" t="s">
        <v>29</v>
      </c>
      <c r="H132" s="180" t="s">
        <v>111</v>
      </c>
      <c r="I132" s="181" t="s">
        <v>1043</v>
      </c>
      <c r="J132" s="182" t="s">
        <v>85</v>
      </c>
      <c r="K132" s="229" t="s">
        <v>268</v>
      </c>
      <c r="L132" s="183">
        <v>57</v>
      </c>
      <c r="M132" s="184" t="str">
        <f>IF(ISERROR(VLOOKUP(L132,Proposito_programa!$C$2:$E$59,2,FALSE))," ",VLOOKUP(L132,Proposito_programa!$C$2:$E$59,2,FALSE))</f>
        <v>Gestión pública local</v>
      </c>
      <c r="N132" s="184" t="str">
        <f>IF(ISERROR(VLOOKUP(L132,Proposito_programa!$C$2:$E$59,3,FALSE))," ",VLOOKUP(L132,Proposito_programa!$C$2:$E$59,3,FALSE))</f>
        <v>Propósito 5: Construir Bogotá - Región con gobierno abierto, transparente y ciudadanía consciente</v>
      </c>
      <c r="O132" s="185" t="s">
        <v>1919</v>
      </c>
      <c r="P132" s="186">
        <v>1</v>
      </c>
      <c r="Q132" s="187">
        <v>1014213321</v>
      </c>
      <c r="R132" s="341" t="s">
        <v>1445</v>
      </c>
      <c r="S132" s="187" t="s">
        <v>362</v>
      </c>
      <c r="T132" s="187"/>
      <c r="U132" s="188"/>
      <c r="V132" s="189"/>
      <c r="W132" s="190">
        <v>52000000</v>
      </c>
      <c r="X132" s="191"/>
      <c r="Y132" s="192">
        <v>1</v>
      </c>
      <c r="Z132" s="190">
        <v>4853333</v>
      </c>
      <c r="AA132" s="260">
        <f t="shared" si="6"/>
        <v>56853333</v>
      </c>
      <c r="AB132" s="355">
        <v>49400000</v>
      </c>
      <c r="AC132" s="193">
        <v>44239</v>
      </c>
      <c r="AD132" s="193">
        <v>44243</v>
      </c>
      <c r="AE132" s="193">
        <v>44574</v>
      </c>
      <c r="AF132" s="194">
        <v>300</v>
      </c>
      <c r="AG132" s="194">
        <v>1</v>
      </c>
      <c r="AH132" s="195">
        <v>28</v>
      </c>
      <c r="AI132" s="187"/>
      <c r="AJ132" s="194"/>
      <c r="AK132" s="193"/>
      <c r="AL132" s="194"/>
      <c r="AM132" s="197"/>
      <c r="AN132" s="197"/>
      <c r="AO132" s="197" t="s">
        <v>1718</v>
      </c>
      <c r="AP132" s="197"/>
      <c r="AQ132" s="382">
        <f t="shared" si="5"/>
        <v>0.86890244411879947</v>
      </c>
      <c r="AR132" s="37"/>
      <c r="AS132" s="37"/>
      <c r="AT132" s="37"/>
      <c r="AU132" s="37"/>
      <c r="AV132" s="37"/>
      <c r="AW132" s="37"/>
    </row>
    <row r="133" spans="1:49" s="198" customFormat="1" ht="27.95" hidden="1" customHeight="1">
      <c r="A133" s="198">
        <v>1</v>
      </c>
      <c r="B133" s="176">
        <v>5</v>
      </c>
      <c r="C133" s="176">
        <v>2021</v>
      </c>
      <c r="D133" s="176" t="s">
        <v>497</v>
      </c>
      <c r="E133" s="177" t="s">
        <v>498</v>
      </c>
      <c r="F133" s="178" t="s">
        <v>90</v>
      </c>
      <c r="G133" s="179" t="s">
        <v>29</v>
      </c>
      <c r="H133" s="180" t="s">
        <v>111</v>
      </c>
      <c r="I133" s="181" t="s">
        <v>991</v>
      </c>
      <c r="J133" s="182" t="s">
        <v>85</v>
      </c>
      <c r="K133" s="229" t="s">
        <v>268</v>
      </c>
      <c r="L133" s="183">
        <v>57</v>
      </c>
      <c r="M133" s="184" t="str">
        <f>IF(ISERROR(VLOOKUP(L133,Proposito_programa!$C$2:$E$59,2,FALSE))," ",VLOOKUP(L133,Proposito_programa!$C$2:$E$59,2,FALSE))</f>
        <v>Gestión pública local</v>
      </c>
      <c r="N133" s="184" t="str">
        <f>IF(ISERROR(VLOOKUP(L133,Proposito_programa!$C$2:$E$59,3,FALSE))," ",VLOOKUP(L133,Proposito_programa!$C$2:$E$59,3,FALSE))</f>
        <v>Propósito 5: Construir Bogotá - Región con gobierno abierto, transparente y ciudadanía consciente</v>
      </c>
      <c r="O133" s="185" t="s">
        <v>1920</v>
      </c>
      <c r="P133" s="186">
        <v>1</v>
      </c>
      <c r="Q133" s="187">
        <v>51654246</v>
      </c>
      <c r="R133" s="341" t="s">
        <v>1362</v>
      </c>
      <c r="S133" s="187" t="s">
        <v>362</v>
      </c>
      <c r="T133" s="187"/>
      <c r="U133" s="188"/>
      <c r="V133" s="189"/>
      <c r="W133" s="190">
        <v>31200000</v>
      </c>
      <c r="X133" s="191"/>
      <c r="Y133" s="192">
        <v>1</v>
      </c>
      <c r="Z133" s="190">
        <v>15600000</v>
      </c>
      <c r="AA133" s="260">
        <f t="shared" si="6"/>
        <v>46800000</v>
      </c>
      <c r="AB133" s="355">
        <v>46800000</v>
      </c>
      <c r="AC133" s="193">
        <v>44221</v>
      </c>
      <c r="AD133" s="193">
        <v>44225</v>
      </c>
      <c r="AE133" s="193">
        <v>44497</v>
      </c>
      <c r="AF133" s="194">
        <v>180</v>
      </c>
      <c r="AG133" s="194">
        <v>1</v>
      </c>
      <c r="AH133" s="195">
        <v>90</v>
      </c>
      <c r="AI133" s="196"/>
      <c r="AJ133" s="194"/>
      <c r="AK133" s="193"/>
      <c r="AL133" s="194"/>
      <c r="AM133" s="197"/>
      <c r="AN133" s="197"/>
      <c r="AO133" s="197" t="s">
        <v>1718</v>
      </c>
      <c r="AP133" s="197"/>
      <c r="AQ133" s="382">
        <f t="shared" si="5"/>
        <v>1</v>
      </c>
      <c r="AR133" s="37"/>
      <c r="AS133" s="37"/>
      <c r="AT133" s="37"/>
      <c r="AU133" s="37"/>
      <c r="AV133" s="37"/>
      <c r="AW133" s="37"/>
    </row>
    <row r="134" spans="1:49" s="198" customFormat="1" ht="27.95" customHeight="1">
      <c r="A134" s="198">
        <v>1</v>
      </c>
      <c r="B134" s="176">
        <v>412</v>
      </c>
      <c r="C134" s="176">
        <v>2020</v>
      </c>
      <c r="D134" s="176" t="s">
        <v>1748</v>
      </c>
      <c r="E134" s="177" t="s">
        <v>1749</v>
      </c>
      <c r="F134" s="178" t="s">
        <v>55</v>
      </c>
      <c r="G134" s="179" t="s">
        <v>29</v>
      </c>
      <c r="H134" s="180" t="s">
        <v>112</v>
      </c>
      <c r="I134" s="181" t="s">
        <v>1754</v>
      </c>
      <c r="J134" s="182" t="s">
        <v>85</v>
      </c>
      <c r="K134" s="229" t="s">
        <v>268</v>
      </c>
      <c r="L134" s="183">
        <v>49</v>
      </c>
      <c r="M134" s="184" t="str">
        <f>IF(ISERROR(VLOOKUP(L134,Proposito_programa!$C$2:$E$59,2,FALSE))," ",VLOOKUP(L134,Proposito_programa!$C$2:$E$59,2,FALSE))</f>
        <v>Movilidad segura, sostenible y accesible</v>
      </c>
      <c r="N134" s="184" t="str">
        <f>IF(ISERROR(VLOOKUP(L134,Proposito_programa!$C$2:$E$59,3,FALSE))," ",VLOOKUP(L134,Proposito_programa!$C$2:$E$59,3,FALSE))</f>
        <v>Propósito 4: Hacer de Bogotá Región un modelo de movilidad multimodal, incluyente y sostenible</v>
      </c>
      <c r="O134" s="185" t="s">
        <v>1917</v>
      </c>
      <c r="P134" s="186">
        <v>1</v>
      </c>
      <c r="Q134" s="187">
        <v>35489792</v>
      </c>
      <c r="R134" s="341" t="s">
        <v>1758</v>
      </c>
      <c r="S134" s="187" t="s">
        <v>362</v>
      </c>
      <c r="T134" s="187"/>
      <c r="U134" s="188"/>
      <c r="V134" s="189"/>
      <c r="W134" s="190"/>
      <c r="X134" s="191"/>
      <c r="Y134" s="192">
        <v>1</v>
      </c>
      <c r="Z134" s="190">
        <v>4167224</v>
      </c>
      <c r="AA134" s="260">
        <f t="shared" si="6"/>
        <v>4167224</v>
      </c>
      <c r="AB134" s="355">
        <v>0</v>
      </c>
      <c r="AC134" s="193">
        <v>44406</v>
      </c>
      <c r="AD134" s="193">
        <v>44406</v>
      </c>
      <c r="AE134" s="193">
        <v>44581</v>
      </c>
      <c r="AF134" s="194">
        <v>400</v>
      </c>
      <c r="AG134" s="194">
        <v>1</v>
      </c>
      <c r="AH134" s="195">
        <v>40</v>
      </c>
      <c r="AI134" s="196"/>
      <c r="AJ134" s="194"/>
      <c r="AK134" s="193"/>
      <c r="AL134" s="194"/>
      <c r="AM134" s="197"/>
      <c r="AN134" s="197" t="s">
        <v>1718</v>
      </c>
      <c r="AO134" s="197"/>
      <c r="AP134" s="197"/>
      <c r="AQ134" s="382">
        <f t="shared" si="5"/>
        <v>0</v>
      </c>
      <c r="AR134" s="37"/>
      <c r="AS134" s="37"/>
      <c r="AT134" s="37"/>
      <c r="AU134" s="37"/>
      <c r="AV134" s="37"/>
      <c r="AW134" s="37"/>
    </row>
    <row r="135" spans="1:49" s="198" customFormat="1" ht="27.95" hidden="1" customHeight="1">
      <c r="A135" s="198">
        <v>1</v>
      </c>
      <c r="B135" s="176">
        <v>31</v>
      </c>
      <c r="C135" s="176">
        <v>2021</v>
      </c>
      <c r="D135" s="176" t="s">
        <v>548</v>
      </c>
      <c r="E135" s="177" t="s">
        <v>549</v>
      </c>
      <c r="F135" s="178" t="s">
        <v>90</v>
      </c>
      <c r="G135" s="179" t="s">
        <v>29</v>
      </c>
      <c r="H135" s="180" t="s">
        <v>111</v>
      </c>
      <c r="I135" s="181" t="s">
        <v>1011</v>
      </c>
      <c r="J135" s="182" t="s">
        <v>85</v>
      </c>
      <c r="K135" s="229" t="s">
        <v>268</v>
      </c>
      <c r="L135" s="183">
        <v>1</v>
      </c>
      <c r="M135" s="184" t="str">
        <f>IF(ISERROR(VLOOKUP(L135,Proposito_programa!$C$2:$E$59,2,FALSE))," ",VLOOKUP(L135,Proposito_programa!$C$2:$E$59,2,FALSE))</f>
        <v>Subsidios y transferencias para la equidad</v>
      </c>
      <c r="N135" s="184" t="str">
        <f>IF(ISERROR(VLOOKUP(L135,Proposito_programa!$C$2:$E$59,3,FALSE))," ",VLOOKUP(L135,Proposito_programa!$C$2:$E$59,3,FALSE))</f>
        <v>Propósito 1: Hacer un nuevo contrato social para incrementar la inclusión social, productiva y política</v>
      </c>
      <c r="O135" s="185" t="s">
        <v>1898</v>
      </c>
      <c r="P135" s="186">
        <v>1</v>
      </c>
      <c r="Q135" s="187">
        <v>1014187761</v>
      </c>
      <c r="R135" s="341" t="s">
        <v>1388</v>
      </c>
      <c r="S135" s="187" t="s">
        <v>362</v>
      </c>
      <c r="T135" s="187"/>
      <c r="U135" s="188"/>
      <c r="V135" s="189"/>
      <c r="W135" s="190">
        <v>41600000</v>
      </c>
      <c r="X135" s="191"/>
      <c r="Y135" s="192"/>
      <c r="Z135" s="190"/>
      <c r="AA135" s="260">
        <f t="shared" si="6"/>
        <v>41600000</v>
      </c>
      <c r="AB135" s="355">
        <v>24960000</v>
      </c>
      <c r="AC135" s="193">
        <v>44230</v>
      </c>
      <c r="AD135" s="193">
        <v>44232</v>
      </c>
      <c r="AE135" s="193">
        <v>44630</v>
      </c>
      <c r="AF135" s="194">
        <v>240</v>
      </c>
      <c r="AG135" s="194"/>
      <c r="AH135" s="195"/>
      <c r="AI135" s="187"/>
      <c r="AJ135" s="194"/>
      <c r="AK135" s="193"/>
      <c r="AL135" s="194"/>
      <c r="AM135" s="197"/>
      <c r="AN135" s="197" t="s">
        <v>1718</v>
      </c>
      <c r="AO135" s="197"/>
      <c r="AP135" s="197"/>
      <c r="AQ135" s="382">
        <f t="shared" si="5"/>
        <v>0.6</v>
      </c>
      <c r="AR135" s="37"/>
      <c r="AS135" s="37"/>
      <c r="AT135" s="37"/>
      <c r="AU135" s="37"/>
      <c r="AV135" s="37"/>
      <c r="AW135" s="37"/>
    </row>
    <row r="136" spans="1:49" s="198" customFormat="1" ht="27.95" hidden="1" customHeight="1">
      <c r="A136" s="198">
        <v>1</v>
      </c>
      <c r="B136" s="176">
        <v>297</v>
      </c>
      <c r="C136" s="176">
        <v>2021</v>
      </c>
      <c r="D136" s="176" t="s">
        <v>1216</v>
      </c>
      <c r="E136" s="177" t="s">
        <v>1217</v>
      </c>
      <c r="F136" s="178" t="s">
        <v>90</v>
      </c>
      <c r="G136" s="179" t="s">
        <v>29</v>
      </c>
      <c r="H136" s="180" t="s">
        <v>111</v>
      </c>
      <c r="I136" s="181" t="s">
        <v>1315</v>
      </c>
      <c r="J136" s="182" t="s">
        <v>85</v>
      </c>
      <c r="K136" s="229" t="s">
        <v>268</v>
      </c>
      <c r="L136" s="183">
        <v>45</v>
      </c>
      <c r="M136" s="184" t="str">
        <f>IF(ISERROR(VLOOKUP(L136,Proposito_programa!$C$2:$E$59,2,FALSE))," ",VLOOKUP(L136,Proposito_programa!$C$2:$E$59,2,FALSE))</f>
        <v>Espacio público más seguro y construido colectivamente</v>
      </c>
      <c r="N136" s="184" t="str">
        <f>IF(ISERROR(VLOOKUP(L136,Proposito_programa!$C$2:$E$59,3,FALSE))," ",VLOOKUP(L136,Proposito_programa!$C$2:$E$59,3,FALSE))</f>
        <v>Propósito 3: Inspirar confianza y legitimidad para vivir sin miedo y ser epicentro de cultura ciudadana, paz y reconciliación</v>
      </c>
      <c r="O136" s="185" t="s">
        <v>1915</v>
      </c>
      <c r="P136" s="186">
        <v>1</v>
      </c>
      <c r="Q136" s="187">
        <v>51964213</v>
      </c>
      <c r="R136" s="341" t="s">
        <v>1653</v>
      </c>
      <c r="S136" s="187" t="s">
        <v>362</v>
      </c>
      <c r="T136" s="187"/>
      <c r="U136" s="188"/>
      <c r="V136" s="189"/>
      <c r="W136" s="190">
        <v>20000000</v>
      </c>
      <c r="X136" s="191"/>
      <c r="Y136" s="192"/>
      <c r="Z136" s="190"/>
      <c r="AA136" s="260">
        <f t="shared" si="6"/>
        <v>20000000</v>
      </c>
      <c r="AB136" s="355">
        <v>8333333</v>
      </c>
      <c r="AC136" s="193">
        <v>44474</v>
      </c>
      <c r="AD136" s="193">
        <v>44480</v>
      </c>
      <c r="AE136" s="193">
        <v>44602</v>
      </c>
      <c r="AF136" s="194">
        <v>120</v>
      </c>
      <c r="AG136" s="194"/>
      <c r="AH136" s="195"/>
      <c r="AI136" s="196"/>
      <c r="AJ136" s="194"/>
      <c r="AK136" s="193"/>
      <c r="AL136" s="194"/>
      <c r="AM136" s="197"/>
      <c r="AN136" s="197" t="s">
        <v>1718</v>
      </c>
      <c r="AO136" s="197"/>
      <c r="AP136" s="197"/>
      <c r="AQ136" s="382">
        <f t="shared" si="5"/>
        <v>0.41666665000000003</v>
      </c>
      <c r="AR136" s="37"/>
      <c r="AS136" s="37"/>
      <c r="AT136" s="37"/>
      <c r="AU136" s="37"/>
      <c r="AV136" s="37"/>
      <c r="AW136" s="37"/>
    </row>
    <row r="137" spans="1:49" s="198" customFormat="1" ht="27.95" hidden="1" customHeight="1">
      <c r="A137" s="198">
        <v>1</v>
      </c>
      <c r="B137" s="176">
        <v>187</v>
      </c>
      <c r="C137" s="176">
        <v>2021</v>
      </c>
      <c r="D137" s="176" t="s">
        <v>804</v>
      </c>
      <c r="E137" s="177" t="s">
        <v>805</v>
      </c>
      <c r="F137" s="178" t="s">
        <v>90</v>
      </c>
      <c r="G137" s="179" t="s">
        <v>29</v>
      </c>
      <c r="H137" s="180" t="s">
        <v>111</v>
      </c>
      <c r="I137" s="181" t="s">
        <v>1104</v>
      </c>
      <c r="J137" s="182" t="s">
        <v>85</v>
      </c>
      <c r="K137" s="229" t="s">
        <v>268</v>
      </c>
      <c r="L137" s="183">
        <v>57</v>
      </c>
      <c r="M137" s="184" t="str">
        <f>IF(ISERROR(VLOOKUP(L137,Proposito_programa!$C$2:$E$59,2,FALSE))," ",VLOOKUP(L137,Proposito_programa!$C$2:$E$59,2,FALSE))</f>
        <v>Gestión pública local</v>
      </c>
      <c r="N137" s="184" t="str">
        <f>IF(ISERROR(VLOOKUP(L137,Proposito_programa!$C$2:$E$59,3,FALSE))," ",VLOOKUP(L137,Proposito_programa!$C$2:$E$59,3,FALSE))</f>
        <v>Propósito 5: Construir Bogotá - Región con gobierno abierto, transparente y ciudadanía consciente</v>
      </c>
      <c r="O137" s="185" t="s">
        <v>1920</v>
      </c>
      <c r="P137" s="186">
        <v>1</v>
      </c>
      <c r="Q137" s="187">
        <v>1121832284</v>
      </c>
      <c r="R137" s="341" t="s">
        <v>1542</v>
      </c>
      <c r="S137" s="187" t="s">
        <v>362</v>
      </c>
      <c r="T137" s="187"/>
      <c r="U137" s="188"/>
      <c r="V137" s="189"/>
      <c r="W137" s="190">
        <v>62000000</v>
      </c>
      <c r="X137" s="191"/>
      <c r="Y137" s="192"/>
      <c r="Z137" s="190"/>
      <c r="AA137" s="260">
        <f t="shared" si="6"/>
        <v>62000000</v>
      </c>
      <c r="AB137" s="355">
        <v>52700000</v>
      </c>
      <c r="AC137" s="193">
        <v>44263</v>
      </c>
      <c r="AD137" s="193">
        <v>44271</v>
      </c>
      <c r="AE137" s="193">
        <v>44576</v>
      </c>
      <c r="AF137" s="194">
        <v>300</v>
      </c>
      <c r="AG137" s="194"/>
      <c r="AH137" s="195"/>
      <c r="AI137" s="187"/>
      <c r="AJ137" s="194"/>
      <c r="AK137" s="193"/>
      <c r="AL137" s="194"/>
      <c r="AM137" s="197"/>
      <c r="AN137" s="197"/>
      <c r="AO137" s="197" t="s">
        <v>1718</v>
      </c>
      <c r="AP137" s="197"/>
      <c r="AQ137" s="382">
        <f t="shared" si="5"/>
        <v>0.85</v>
      </c>
      <c r="AR137" s="37"/>
      <c r="AS137" s="37"/>
      <c r="AT137" s="37"/>
      <c r="AU137" s="37"/>
      <c r="AV137" s="37"/>
      <c r="AW137" s="37"/>
    </row>
    <row r="138" spans="1:49" s="198" customFormat="1" ht="27.95" hidden="1" customHeight="1">
      <c r="A138" s="198">
        <v>1</v>
      </c>
      <c r="B138" s="176">
        <v>118</v>
      </c>
      <c r="C138" s="176">
        <v>2021</v>
      </c>
      <c r="D138" s="176" t="s">
        <v>717</v>
      </c>
      <c r="E138" s="177" t="s">
        <v>718</v>
      </c>
      <c r="F138" s="178" t="s">
        <v>90</v>
      </c>
      <c r="G138" s="179" t="s">
        <v>29</v>
      </c>
      <c r="H138" s="180" t="s">
        <v>111</v>
      </c>
      <c r="I138" s="181" t="s">
        <v>1070</v>
      </c>
      <c r="J138" s="182" t="s">
        <v>85</v>
      </c>
      <c r="K138" s="229" t="s">
        <v>268</v>
      </c>
      <c r="L138" s="183">
        <v>57</v>
      </c>
      <c r="M138" s="184" t="str">
        <f>IF(ISERROR(VLOOKUP(L138,Proposito_programa!$C$2:$E$59,2,FALSE))," ",VLOOKUP(L138,Proposito_programa!$C$2:$E$59,2,FALSE))</f>
        <v>Gestión pública local</v>
      </c>
      <c r="N138" s="184" t="str">
        <f>IF(ISERROR(VLOOKUP(L138,Proposito_programa!$C$2:$E$59,3,FALSE))," ",VLOOKUP(L138,Proposito_programa!$C$2:$E$59,3,FALSE))</f>
        <v>Propósito 5: Construir Bogotá - Región con gobierno abierto, transparente y ciudadanía consciente</v>
      </c>
      <c r="O138" s="185" t="s">
        <v>1919</v>
      </c>
      <c r="P138" s="186">
        <v>1</v>
      </c>
      <c r="Q138" s="187">
        <v>1031170465</v>
      </c>
      <c r="R138" s="341" t="s">
        <v>1474</v>
      </c>
      <c r="S138" s="187" t="s">
        <v>362</v>
      </c>
      <c r="T138" s="187"/>
      <c r="U138" s="188"/>
      <c r="V138" s="189"/>
      <c r="W138" s="190">
        <v>26000000</v>
      </c>
      <c r="X138" s="191"/>
      <c r="Y138" s="192"/>
      <c r="Z138" s="190"/>
      <c r="AA138" s="260">
        <f t="shared" si="6"/>
        <v>26000000</v>
      </c>
      <c r="AB138" s="355">
        <v>24093333</v>
      </c>
      <c r="AC138" s="193">
        <v>44246</v>
      </c>
      <c r="AD138" s="193">
        <v>44250</v>
      </c>
      <c r="AE138" s="193">
        <v>44552</v>
      </c>
      <c r="AF138" s="194">
        <v>300</v>
      </c>
      <c r="AG138" s="194"/>
      <c r="AH138" s="195"/>
      <c r="AI138" s="187"/>
      <c r="AJ138" s="194"/>
      <c r="AK138" s="193"/>
      <c r="AL138" s="194"/>
      <c r="AM138" s="197"/>
      <c r="AN138" s="197"/>
      <c r="AO138" s="197" t="s">
        <v>1718</v>
      </c>
      <c r="AP138" s="197"/>
      <c r="AQ138" s="382">
        <f t="shared" si="5"/>
        <v>0.92666665384615388</v>
      </c>
      <c r="AR138" s="37"/>
      <c r="AS138" s="37"/>
      <c r="AT138" s="37"/>
      <c r="AU138" s="37"/>
      <c r="AV138" s="37"/>
      <c r="AW138" s="37"/>
    </row>
    <row r="139" spans="1:49" s="198" customFormat="1" ht="27.95" hidden="1" customHeight="1">
      <c r="A139" s="198">
        <v>1</v>
      </c>
      <c r="B139" s="176">
        <v>164</v>
      </c>
      <c r="C139" s="176">
        <v>2021</v>
      </c>
      <c r="D139" s="176" t="s">
        <v>780</v>
      </c>
      <c r="E139" s="177" t="s">
        <v>781</v>
      </c>
      <c r="F139" s="178" t="s">
        <v>90</v>
      </c>
      <c r="G139" s="179" t="s">
        <v>29</v>
      </c>
      <c r="H139" s="180" t="s">
        <v>111</v>
      </c>
      <c r="I139" s="181" t="s">
        <v>1093</v>
      </c>
      <c r="J139" s="182" t="s">
        <v>85</v>
      </c>
      <c r="K139" s="229" t="s">
        <v>268</v>
      </c>
      <c r="L139" s="183">
        <v>43</v>
      </c>
      <c r="M139" s="184" t="str">
        <f>IF(ISERROR(VLOOKUP(L139,Proposito_programa!$C$2:$E$59,2,FALSE))," ",VLOOKUP(L139,Proposito_programa!$C$2:$E$59,2,FALSE))</f>
        <v>Cultura ciudadana para la confianza, la convivencia y la participación desde la vida cotidiana</v>
      </c>
      <c r="N139" s="184" t="str">
        <f>IF(ISERROR(VLOOKUP(L139,Proposito_programa!$C$2:$E$59,3,FALSE))," ",VLOOKUP(L139,Proposito_programa!$C$2:$E$59,3,FALSE))</f>
        <v>Propósito 3: Inspirar confianza y legitimidad para vivir sin miedo y ser epicentro de cultura ciudadana, paz y reconciliación</v>
      </c>
      <c r="O139" s="185" t="s">
        <v>1914</v>
      </c>
      <c r="P139" s="186">
        <v>1</v>
      </c>
      <c r="Q139" s="187">
        <v>1015477634</v>
      </c>
      <c r="R139" s="341" t="s">
        <v>1520</v>
      </c>
      <c r="S139" s="187" t="s">
        <v>362</v>
      </c>
      <c r="T139" s="187"/>
      <c r="U139" s="188"/>
      <c r="V139" s="189"/>
      <c r="W139" s="190">
        <v>19800000</v>
      </c>
      <c r="X139" s="191"/>
      <c r="Y139" s="192"/>
      <c r="Z139" s="190"/>
      <c r="AA139" s="260">
        <f t="shared" si="6"/>
        <v>19800000</v>
      </c>
      <c r="AB139" s="355">
        <v>18626667</v>
      </c>
      <c r="AC139" s="193">
        <v>44271</v>
      </c>
      <c r="AD139" s="193">
        <v>44272</v>
      </c>
      <c r="AE139" s="193">
        <v>44546</v>
      </c>
      <c r="AF139" s="194">
        <v>270</v>
      </c>
      <c r="AG139" s="194"/>
      <c r="AH139" s="195"/>
      <c r="AI139" s="187"/>
      <c r="AJ139" s="194"/>
      <c r="AK139" s="193"/>
      <c r="AL139" s="194"/>
      <c r="AM139" s="197"/>
      <c r="AN139" s="197"/>
      <c r="AO139" s="197" t="s">
        <v>1718</v>
      </c>
      <c r="AP139" s="197"/>
      <c r="AQ139" s="382">
        <f t="shared" si="5"/>
        <v>0.94074075757575759</v>
      </c>
      <c r="AR139" s="37"/>
      <c r="AS139" s="37"/>
      <c r="AT139" s="37"/>
      <c r="AU139" s="37"/>
      <c r="AV139" s="37"/>
      <c r="AW139" s="37"/>
    </row>
    <row r="140" spans="1:49" s="198" customFormat="1" ht="27.95" hidden="1" customHeight="1">
      <c r="A140" s="198">
        <v>1</v>
      </c>
      <c r="B140" s="176">
        <v>29</v>
      </c>
      <c r="C140" s="176">
        <v>2021</v>
      </c>
      <c r="D140" s="176" t="s">
        <v>1169</v>
      </c>
      <c r="E140" s="177" t="s">
        <v>545</v>
      </c>
      <c r="F140" s="178" t="s">
        <v>90</v>
      </c>
      <c r="G140" s="179" t="s">
        <v>29</v>
      </c>
      <c r="H140" s="180" t="s">
        <v>111</v>
      </c>
      <c r="I140" s="181" t="s">
        <v>1009</v>
      </c>
      <c r="J140" s="182" t="s">
        <v>85</v>
      </c>
      <c r="K140" s="229" t="s">
        <v>268</v>
      </c>
      <c r="L140" s="183">
        <v>57</v>
      </c>
      <c r="M140" s="184" t="str">
        <f>IF(ISERROR(VLOOKUP(L140,Proposito_programa!$C$2:$E$59,2,FALSE))," ",VLOOKUP(L140,Proposito_programa!$C$2:$E$59,2,FALSE))</f>
        <v>Gestión pública local</v>
      </c>
      <c r="N140" s="184" t="str">
        <f>IF(ISERROR(VLOOKUP(L140,Proposito_programa!$C$2:$E$59,3,FALSE))," ",VLOOKUP(L140,Proposito_programa!$C$2:$E$59,3,FALSE))</f>
        <v>Propósito 5: Construir Bogotá - Región con gobierno abierto, transparente y ciudadanía consciente</v>
      </c>
      <c r="O140" s="185" t="s">
        <v>1919</v>
      </c>
      <c r="P140" s="186">
        <v>1</v>
      </c>
      <c r="Q140" s="187">
        <v>30237285</v>
      </c>
      <c r="R140" s="341" t="s">
        <v>1386</v>
      </c>
      <c r="S140" s="187" t="s">
        <v>362</v>
      </c>
      <c r="T140" s="187"/>
      <c r="U140" s="188"/>
      <c r="V140" s="189"/>
      <c r="W140" s="190">
        <v>75000000</v>
      </c>
      <c r="X140" s="191"/>
      <c r="Y140" s="192"/>
      <c r="Z140" s="190"/>
      <c r="AA140" s="260">
        <f t="shared" si="6"/>
        <v>75000000</v>
      </c>
      <c r="AB140" s="355">
        <v>74250000</v>
      </c>
      <c r="AC140" s="193">
        <v>44230</v>
      </c>
      <c r="AD140" s="193">
        <v>44231</v>
      </c>
      <c r="AE140" s="193">
        <v>44533</v>
      </c>
      <c r="AF140" s="194">
        <v>300</v>
      </c>
      <c r="AG140" s="194"/>
      <c r="AH140" s="195"/>
      <c r="AI140" s="187">
        <v>1143326992</v>
      </c>
      <c r="AJ140" s="194" t="s">
        <v>1880</v>
      </c>
      <c r="AK140" s="193" t="s">
        <v>1717</v>
      </c>
      <c r="AL140" s="252">
        <v>23250000</v>
      </c>
      <c r="AM140" s="197"/>
      <c r="AN140" s="197"/>
      <c r="AO140" s="197" t="s">
        <v>1718</v>
      </c>
      <c r="AP140" s="197"/>
      <c r="AQ140" s="382">
        <f t="shared" si="5"/>
        <v>0.99</v>
      </c>
      <c r="AR140" s="37"/>
      <c r="AS140" s="37"/>
      <c r="AT140" s="37"/>
      <c r="AU140" s="37"/>
      <c r="AV140" s="37"/>
      <c r="AW140" s="37"/>
    </row>
    <row r="141" spans="1:49" s="198" customFormat="1" ht="27.95" hidden="1" customHeight="1">
      <c r="A141" s="198">
        <v>1</v>
      </c>
      <c r="B141" s="176">
        <v>151</v>
      </c>
      <c r="C141" s="176">
        <v>2021</v>
      </c>
      <c r="D141" s="176" t="s">
        <v>780</v>
      </c>
      <c r="E141" s="177" t="s">
        <v>781</v>
      </c>
      <c r="F141" s="178" t="s">
        <v>90</v>
      </c>
      <c r="G141" s="179" t="s">
        <v>29</v>
      </c>
      <c r="H141" s="180" t="s">
        <v>111</v>
      </c>
      <c r="I141" s="181" t="s">
        <v>1093</v>
      </c>
      <c r="J141" s="182" t="s">
        <v>85</v>
      </c>
      <c r="K141" s="229" t="s">
        <v>268</v>
      </c>
      <c r="L141" s="183">
        <v>43</v>
      </c>
      <c r="M141" s="184" t="str">
        <f>IF(ISERROR(VLOOKUP(L141,Proposito_programa!$C$2:$E$59,2,FALSE))," ",VLOOKUP(L141,Proposito_programa!$C$2:$E$59,2,FALSE))</f>
        <v>Cultura ciudadana para la confianza, la convivencia y la participación desde la vida cotidiana</v>
      </c>
      <c r="N141" s="184" t="str">
        <f>IF(ISERROR(VLOOKUP(L141,Proposito_programa!$C$2:$E$59,3,FALSE))," ",VLOOKUP(L141,Proposito_programa!$C$2:$E$59,3,FALSE))</f>
        <v>Propósito 3: Inspirar confianza y legitimidad para vivir sin miedo y ser epicentro de cultura ciudadana, paz y reconciliación</v>
      </c>
      <c r="O141" s="185" t="s">
        <v>1914</v>
      </c>
      <c r="P141" s="186">
        <v>1</v>
      </c>
      <c r="Q141" s="187">
        <v>1023882603</v>
      </c>
      <c r="R141" s="341" t="s">
        <v>1507</v>
      </c>
      <c r="S141" s="187" t="s">
        <v>362</v>
      </c>
      <c r="T141" s="187"/>
      <c r="U141" s="188"/>
      <c r="V141" s="189"/>
      <c r="W141" s="190">
        <v>19800000</v>
      </c>
      <c r="X141" s="191"/>
      <c r="Y141" s="192">
        <v>1</v>
      </c>
      <c r="Z141" s="190">
        <v>3080000</v>
      </c>
      <c r="AA141" s="260">
        <f t="shared" si="6"/>
        <v>22880000</v>
      </c>
      <c r="AB141" s="355">
        <v>19726667</v>
      </c>
      <c r="AC141" s="193">
        <v>44253</v>
      </c>
      <c r="AD141" s="193">
        <v>44257</v>
      </c>
      <c r="AE141" s="193">
        <v>44574</v>
      </c>
      <c r="AF141" s="194">
        <v>270</v>
      </c>
      <c r="AG141" s="194">
        <v>1</v>
      </c>
      <c r="AH141" s="195">
        <v>42</v>
      </c>
      <c r="AI141" s="187"/>
      <c r="AJ141" s="194"/>
      <c r="AK141" s="193"/>
      <c r="AL141" s="194"/>
      <c r="AM141" s="197"/>
      <c r="AN141" s="197"/>
      <c r="AO141" s="197" t="s">
        <v>1718</v>
      </c>
      <c r="AP141" s="197"/>
      <c r="AQ141" s="382">
        <f t="shared" si="5"/>
        <v>0.86217950174825175</v>
      </c>
      <c r="AR141" s="37"/>
      <c r="AS141" s="37"/>
      <c r="AT141" s="37"/>
      <c r="AU141" s="37"/>
      <c r="AV141" s="37"/>
      <c r="AW141" s="37"/>
    </row>
    <row r="142" spans="1:49" s="198" customFormat="1" ht="27.95" hidden="1" customHeight="1">
      <c r="A142" s="198">
        <v>1</v>
      </c>
      <c r="B142" s="176">
        <v>88</v>
      </c>
      <c r="C142" s="176">
        <v>2021</v>
      </c>
      <c r="D142" s="176" t="s">
        <v>660</v>
      </c>
      <c r="E142" s="177" t="s">
        <v>1170</v>
      </c>
      <c r="F142" s="178" t="s">
        <v>90</v>
      </c>
      <c r="G142" s="179" t="s">
        <v>29</v>
      </c>
      <c r="H142" s="180" t="s">
        <v>111</v>
      </c>
      <c r="I142" s="181" t="s">
        <v>1053</v>
      </c>
      <c r="J142" s="182" t="s">
        <v>85</v>
      </c>
      <c r="K142" s="229" t="s">
        <v>268</v>
      </c>
      <c r="L142" s="183">
        <v>57</v>
      </c>
      <c r="M142" s="184" t="str">
        <f>IF(ISERROR(VLOOKUP(L142,Proposito_programa!$C$2:$E$59,2,FALSE))," ",VLOOKUP(L142,Proposito_programa!$C$2:$E$59,2,FALSE))</f>
        <v>Gestión pública local</v>
      </c>
      <c r="N142" s="184" t="str">
        <f>IF(ISERROR(VLOOKUP(L142,Proposito_programa!$C$2:$E$59,3,FALSE))," ",VLOOKUP(L142,Proposito_programa!$C$2:$E$59,3,FALSE))</f>
        <v>Propósito 5: Construir Bogotá - Región con gobierno abierto, transparente y ciudadanía consciente</v>
      </c>
      <c r="O142" s="185" t="s">
        <v>1919</v>
      </c>
      <c r="P142" s="186">
        <v>1</v>
      </c>
      <c r="Q142" s="187">
        <v>1018475446</v>
      </c>
      <c r="R142" s="341" t="s">
        <v>1444</v>
      </c>
      <c r="S142" s="187" t="s">
        <v>362</v>
      </c>
      <c r="T142" s="187"/>
      <c r="U142" s="188"/>
      <c r="V142" s="189"/>
      <c r="W142" s="190">
        <v>52000000</v>
      </c>
      <c r="X142" s="191"/>
      <c r="Y142" s="192">
        <v>1</v>
      </c>
      <c r="Z142" s="190">
        <v>5026667</v>
      </c>
      <c r="AA142" s="260">
        <f t="shared" si="6"/>
        <v>57026667</v>
      </c>
      <c r="AB142" s="355">
        <v>49573333</v>
      </c>
      <c r="AC142" s="193">
        <v>44238</v>
      </c>
      <c r="AD142" s="193">
        <v>44242</v>
      </c>
      <c r="AE142" s="193">
        <v>44574</v>
      </c>
      <c r="AF142" s="194">
        <v>300</v>
      </c>
      <c r="AG142" s="194">
        <v>1</v>
      </c>
      <c r="AH142" s="195">
        <v>29</v>
      </c>
      <c r="AI142" s="187"/>
      <c r="AJ142" s="194"/>
      <c r="AK142" s="193"/>
      <c r="AL142" s="194"/>
      <c r="AM142" s="197"/>
      <c r="AN142" s="197"/>
      <c r="AO142" s="197" t="s">
        <v>1718</v>
      </c>
      <c r="AP142" s="197"/>
      <c r="AQ142" s="382">
        <f t="shared" ref="AQ142:AQ205" si="9">IF(ISERROR(AB142/AA142),"-",(AB142/AA142))</f>
        <v>0.8693009009276309</v>
      </c>
      <c r="AR142" s="37"/>
      <c r="AS142" s="37"/>
      <c r="AT142" s="37"/>
      <c r="AU142" s="37"/>
      <c r="AV142" s="37"/>
      <c r="AW142" s="37"/>
    </row>
    <row r="143" spans="1:49" s="198" customFormat="1" ht="27.95" hidden="1" customHeight="1">
      <c r="A143" s="198">
        <v>1</v>
      </c>
      <c r="B143" s="176">
        <v>116</v>
      </c>
      <c r="C143" s="176">
        <v>2021</v>
      </c>
      <c r="D143" s="176" t="s">
        <v>713</v>
      </c>
      <c r="E143" s="177" t="s">
        <v>714</v>
      </c>
      <c r="F143" s="178" t="s">
        <v>90</v>
      </c>
      <c r="G143" s="179" t="s">
        <v>29</v>
      </c>
      <c r="H143" s="180" t="s">
        <v>111</v>
      </c>
      <c r="I143" s="181" t="s">
        <v>1043</v>
      </c>
      <c r="J143" s="182" t="s">
        <v>85</v>
      </c>
      <c r="K143" s="229" t="s">
        <v>268</v>
      </c>
      <c r="L143" s="183">
        <v>57</v>
      </c>
      <c r="M143" s="184" t="str">
        <f>IF(ISERROR(VLOOKUP(L143,Proposito_programa!$C$2:$E$59,2,FALSE))," ",VLOOKUP(L143,Proposito_programa!$C$2:$E$59,2,FALSE))</f>
        <v>Gestión pública local</v>
      </c>
      <c r="N143" s="184" t="str">
        <f>IF(ISERROR(VLOOKUP(L143,Proposito_programa!$C$2:$E$59,3,FALSE))," ",VLOOKUP(L143,Proposito_programa!$C$2:$E$59,3,FALSE))</f>
        <v>Propósito 5: Construir Bogotá - Región con gobierno abierto, transparente y ciudadanía consciente</v>
      </c>
      <c r="O143" s="185" t="s">
        <v>1919</v>
      </c>
      <c r="P143" s="186">
        <v>1</v>
      </c>
      <c r="Q143" s="187">
        <v>52415797</v>
      </c>
      <c r="R143" s="341" t="s">
        <v>1472</v>
      </c>
      <c r="S143" s="187" t="s">
        <v>362</v>
      </c>
      <c r="T143" s="187"/>
      <c r="U143" s="188"/>
      <c r="V143" s="189"/>
      <c r="W143" s="190">
        <v>52000000</v>
      </c>
      <c r="X143" s="191"/>
      <c r="Y143" s="192"/>
      <c r="Z143" s="190"/>
      <c r="AA143" s="260">
        <f t="shared" si="6"/>
        <v>52000000</v>
      </c>
      <c r="AB143" s="355">
        <v>47840000</v>
      </c>
      <c r="AC143" s="193">
        <v>44245</v>
      </c>
      <c r="AD143" s="193">
        <v>44252</v>
      </c>
      <c r="AE143" s="193">
        <v>44554</v>
      </c>
      <c r="AF143" s="194">
        <v>300</v>
      </c>
      <c r="AG143" s="194"/>
      <c r="AH143" s="195"/>
      <c r="AI143" s="187">
        <v>1072072800</v>
      </c>
      <c r="AJ143" s="194" t="s">
        <v>1703</v>
      </c>
      <c r="AK143" s="193">
        <v>44519</v>
      </c>
      <c r="AL143" s="252">
        <v>6240000</v>
      </c>
      <c r="AM143" s="197"/>
      <c r="AN143" s="197"/>
      <c r="AO143" s="197" t="s">
        <v>1718</v>
      </c>
      <c r="AP143" s="197"/>
      <c r="AQ143" s="382">
        <f t="shared" si="9"/>
        <v>0.92</v>
      </c>
      <c r="AR143" s="37"/>
      <c r="AS143" s="37"/>
      <c r="AT143" s="37"/>
      <c r="AU143" s="37"/>
      <c r="AV143" s="37"/>
      <c r="AW143" s="37"/>
    </row>
    <row r="144" spans="1:49" s="198" customFormat="1" ht="27.95" hidden="1" customHeight="1">
      <c r="A144" s="198">
        <v>1</v>
      </c>
      <c r="B144" s="176">
        <v>124</v>
      </c>
      <c r="C144" s="176">
        <v>2021</v>
      </c>
      <c r="D144" s="176" t="s">
        <v>729</v>
      </c>
      <c r="E144" s="177" t="s">
        <v>730</v>
      </c>
      <c r="F144" s="178" t="s">
        <v>90</v>
      </c>
      <c r="G144" s="179" t="s">
        <v>29</v>
      </c>
      <c r="H144" s="180" t="s">
        <v>111</v>
      </c>
      <c r="I144" s="181" t="s">
        <v>1075</v>
      </c>
      <c r="J144" s="182" t="s">
        <v>85</v>
      </c>
      <c r="K144" s="229" t="s">
        <v>268</v>
      </c>
      <c r="L144" s="183">
        <v>1</v>
      </c>
      <c r="M144" s="184" t="str">
        <f>IF(ISERROR(VLOOKUP(L144,Proposito_programa!$C$2:$E$59,2,FALSE))," ",VLOOKUP(L144,Proposito_programa!$C$2:$E$59,2,FALSE))</f>
        <v>Subsidios y transferencias para la equidad</v>
      </c>
      <c r="N144" s="184" t="str">
        <f>IF(ISERROR(VLOOKUP(L144,Proposito_programa!$C$2:$E$59,3,FALSE))," ",VLOOKUP(L144,Proposito_programa!$C$2:$E$59,3,FALSE))</f>
        <v>Propósito 1: Hacer un nuevo contrato social para incrementar la inclusión social, productiva y política</v>
      </c>
      <c r="O144" s="185" t="s">
        <v>1898</v>
      </c>
      <c r="P144" s="186">
        <v>1</v>
      </c>
      <c r="Q144" s="187">
        <v>1018453055</v>
      </c>
      <c r="R144" s="341" t="s">
        <v>1480</v>
      </c>
      <c r="S144" s="187" t="s">
        <v>362</v>
      </c>
      <c r="T144" s="187"/>
      <c r="U144" s="188"/>
      <c r="V144" s="189"/>
      <c r="W144" s="190">
        <v>41600000</v>
      </c>
      <c r="X144" s="191"/>
      <c r="Y144" s="192">
        <v>1</v>
      </c>
      <c r="Z144" s="190">
        <v>14560000</v>
      </c>
      <c r="AA144" s="260">
        <f t="shared" si="6"/>
        <v>56160000</v>
      </c>
      <c r="AB144" s="355">
        <v>48360000</v>
      </c>
      <c r="AC144" s="193">
        <v>44245</v>
      </c>
      <c r="AD144" s="193">
        <v>44249</v>
      </c>
      <c r="AE144" s="193">
        <v>44574</v>
      </c>
      <c r="AF144" s="194">
        <v>240</v>
      </c>
      <c r="AG144" s="194">
        <v>1</v>
      </c>
      <c r="AH144" s="195">
        <v>84</v>
      </c>
      <c r="AI144" s="187"/>
      <c r="AJ144" s="194"/>
      <c r="AK144" s="193"/>
      <c r="AL144" s="194"/>
      <c r="AM144" s="197"/>
      <c r="AN144" s="197"/>
      <c r="AO144" s="197" t="s">
        <v>1718</v>
      </c>
      <c r="AP144" s="197"/>
      <c r="AQ144" s="382">
        <f t="shared" si="9"/>
        <v>0.86111111111111116</v>
      </c>
      <c r="AR144" s="37"/>
      <c r="AS144" s="37"/>
      <c r="AT144" s="37"/>
      <c r="AU144" s="37"/>
      <c r="AV144" s="37"/>
      <c r="AW144" s="37"/>
    </row>
    <row r="145" spans="1:49" s="198" customFormat="1" ht="27.95" hidden="1" customHeight="1">
      <c r="A145" s="198">
        <v>1</v>
      </c>
      <c r="B145" s="176">
        <v>74</v>
      </c>
      <c r="C145" s="176">
        <v>2021</v>
      </c>
      <c r="D145" s="176" t="s">
        <v>634</v>
      </c>
      <c r="E145" s="177" t="s">
        <v>635</v>
      </c>
      <c r="F145" s="178" t="s">
        <v>90</v>
      </c>
      <c r="G145" s="179" t="s">
        <v>29</v>
      </c>
      <c r="H145" s="180" t="s">
        <v>111</v>
      </c>
      <c r="I145" s="181" t="s">
        <v>1042</v>
      </c>
      <c r="J145" s="182" t="s">
        <v>85</v>
      </c>
      <c r="K145" s="229" t="s">
        <v>268</v>
      </c>
      <c r="L145" s="183">
        <v>57</v>
      </c>
      <c r="M145" s="184" t="str">
        <f>IF(ISERROR(VLOOKUP(L145,Proposito_programa!$C$2:$E$59,2,FALSE))," ",VLOOKUP(L145,Proposito_programa!$C$2:$E$59,2,FALSE))</f>
        <v>Gestión pública local</v>
      </c>
      <c r="N145" s="184" t="str">
        <f>IF(ISERROR(VLOOKUP(L145,Proposito_programa!$C$2:$E$59,3,FALSE))," ",VLOOKUP(L145,Proposito_programa!$C$2:$E$59,3,FALSE))</f>
        <v>Propósito 5: Construir Bogotá - Región con gobierno abierto, transparente y ciudadanía consciente</v>
      </c>
      <c r="O145" s="185" t="s">
        <v>1919</v>
      </c>
      <c r="P145" s="186">
        <v>1</v>
      </c>
      <c r="Q145" s="187">
        <v>52540489</v>
      </c>
      <c r="R145" s="341" t="s">
        <v>1431</v>
      </c>
      <c r="S145" s="187" t="s">
        <v>362</v>
      </c>
      <c r="T145" s="187"/>
      <c r="U145" s="188"/>
      <c r="V145" s="189"/>
      <c r="W145" s="190">
        <v>52000000</v>
      </c>
      <c r="X145" s="191"/>
      <c r="Y145" s="192"/>
      <c r="Z145" s="190"/>
      <c r="AA145" s="260">
        <f t="shared" si="6"/>
        <v>52000000</v>
      </c>
      <c r="AB145" s="355">
        <v>49573333</v>
      </c>
      <c r="AC145" s="193">
        <v>44238</v>
      </c>
      <c r="AD145" s="193">
        <v>44242</v>
      </c>
      <c r="AE145" s="193">
        <v>44544</v>
      </c>
      <c r="AF145" s="194">
        <v>300</v>
      </c>
      <c r="AG145" s="194"/>
      <c r="AH145" s="195"/>
      <c r="AI145" s="187"/>
      <c r="AJ145" s="194"/>
      <c r="AK145" s="193"/>
      <c r="AL145" s="194"/>
      <c r="AM145" s="197"/>
      <c r="AN145" s="197"/>
      <c r="AO145" s="197" t="s">
        <v>1718</v>
      </c>
      <c r="AP145" s="197"/>
      <c r="AQ145" s="382">
        <f t="shared" si="9"/>
        <v>0.95333332692307693</v>
      </c>
      <c r="AR145" s="37"/>
      <c r="AS145" s="37"/>
      <c r="AT145" s="37"/>
      <c r="AU145" s="37"/>
      <c r="AV145" s="37"/>
      <c r="AW145" s="37"/>
    </row>
    <row r="146" spans="1:49" s="198" customFormat="1" ht="27.95" hidden="1" customHeight="1">
      <c r="A146" s="198">
        <v>1</v>
      </c>
      <c r="B146" s="176">
        <v>276</v>
      </c>
      <c r="C146" s="176">
        <v>2021</v>
      </c>
      <c r="D146" s="176" t="s">
        <v>971</v>
      </c>
      <c r="E146" s="177" t="s">
        <v>972</v>
      </c>
      <c r="F146" s="178" t="s">
        <v>90</v>
      </c>
      <c r="G146" s="179" t="s">
        <v>29</v>
      </c>
      <c r="H146" s="180" t="s">
        <v>111</v>
      </c>
      <c r="I146" s="181" t="s">
        <v>1162</v>
      </c>
      <c r="J146" s="182" t="s">
        <v>85</v>
      </c>
      <c r="K146" s="229" t="s">
        <v>268</v>
      </c>
      <c r="L146" s="183">
        <v>45</v>
      </c>
      <c r="M146" s="184" t="str">
        <f>IF(ISERROR(VLOOKUP(L146,Proposito_programa!$C$2:$E$59,2,FALSE))," ",VLOOKUP(L146,Proposito_programa!$C$2:$E$59,2,FALSE))</f>
        <v>Espacio público más seguro y construido colectivamente</v>
      </c>
      <c r="N146" s="184" t="str">
        <f>IF(ISERROR(VLOOKUP(L146,Proposito_programa!$C$2:$E$59,3,FALSE))," ",VLOOKUP(L146,Proposito_programa!$C$2:$E$59,3,FALSE))</f>
        <v>Propósito 3: Inspirar confianza y legitimidad para vivir sin miedo y ser epicentro de cultura ciudadana, paz y reconciliación</v>
      </c>
      <c r="O146" s="185" t="s">
        <v>1915</v>
      </c>
      <c r="P146" s="186">
        <v>1</v>
      </c>
      <c r="Q146" s="187">
        <v>52169771</v>
      </c>
      <c r="R146" s="341" t="s">
        <v>1629</v>
      </c>
      <c r="S146" s="187" t="s">
        <v>362</v>
      </c>
      <c r="T146" s="187"/>
      <c r="U146" s="188"/>
      <c r="V146" s="189"/>
      <c r="W146" s="190">
        <v>20000000</v>
      </c>
      <c r="X146" s="191"/>
      <c r="Y146" s="192"/>
      <c r="Z146" s="190"/>
      <c r="AA146" s="260">
        <f t="shared" si="6"/>
        <v>20000000</v>
      </c>
      <c r="AB146" s="355">
        <v>15166667</v>
      </c>
      <c r="AC146" s="193">
        <v>44431</v>
      </c>
      <c r="AD146" s="193">
        <v>44438</v>
      </c>
      <c r="AE146" s="193">
        <v>44559</v>
      </c>
      <c r="AF146" s="194">
        <v>120</v>
      </c>
      <c r="AG146" s="194"/>
      <c r="AH146" s="195"/>
      <c r="AI146" s="187">
        <v>1016075977</v>
      </c>
      <c r="AJ146" s="194" t="s">
        <v>1716</v>
      </c>
      <c r="AK146" s="193">
        <v>44494</v>
      </c>
      <c r="AL146" s="252">
        <v>10833333</v>
      </c>
      <c r="AM146" s="197"/>
      <c r="AN146" s="197"/>
      <c r="AO146" s="197" t="s">
        <v>1718</v>
      </c>
      <c r="AP146" s="197"/>
      <c r="AQ146" s="382">
        <f t="shared" si="9"/>
        <v>0.75833335000000002</v>
      </c>
      <c r="AR146" s="37"/>
      <c r="AS146" s="37"/>
      <c r="AT146" s="37"/>
      <c r="AU146" s="37"/>
      <c r="AV146" s="37"/>
      <c r="AW146" s="37"/>
    </row>
    <row r="147" spans="1:49" s="198" customFormat="1" ht="27.95" hidden="1" customHeight="1">
      <c r="A147" s="198">
        <v>1</v>
      </c>
      <c r="B147" s="176">
        <v>92</v>
      </c>
      <c r="C147" s="176">
        <v>2021</v>
      </c>
      <c r="D147" s="176" t="s">
        <v>667</v>
      </c>
      <c r="E147" s="177" t="s">
        <v>668</v>
      </c>
      <c r="F147" s="178" t="s">
        <v>90</v>
      </c>
      <c r="G147" s="179" t="s">
        <v>29</v>
      </c>
      <c r="H147" s="180" t="s">
        <v>111</v>
      </c>
      <c r="I147" s="181" t="s">
        <v>1056</v>
      </c>
      <c r="J147" s="182" t="s">
        <v>85</v>
      </c>
      <c r="K147" s="229" t="s">
        <v>268</v>
      </c>
      <c r="L147" s="183">
        <v>57</v>
      </c>
      <c r="M147" s="184" t="str">
        <f>IF(ISERROR(VLOOKUP(L147,Proposito_programa!$C$2:$E$59,2,FALSE))," ",VLOOKUP(L147,Proposito_programa!$C$2:$E$59,2,FALSE))</f>
        <v>Gestión pública local</v>
      </c>
      <c r="N147" s="184" t="str">
        <f>IF(ISERROR(VLOOKUP(L147,Proposito_programa!$C$2:$E$59,3,FALSE))," ",VLOOKUP(L147,Proposito_programa!$C$2:$E$59,3,FALSE))</f>
        <v>Propósito 5: Construir Bogotá - Región con gobierno abierto, transparente y ciudadanía consciente</v>
      </c>
      <c r="O147" s="185" t="s">
        <v>1919</v>
      </c>
      <c r="P147" s="186">
        <v>1</v>
      </c>
      <c r="Q147" s="187">
        <v>1020755560</v>
      </c>
      <c r="R147" s="341" t="s">
        <v>1448</v>
      </c>
      <c r="S147" s="187" t="s">
        <v>362</v>
      </c>
      <c r="T147" s="187"/>
      <c r="U147" s="188"/>
      <c r="V147" s="189"/>
      <c r="W147" s="190">
        <v>57000000</v>
      </c>
      <c r="X147" s="191"/>
      <c r="Y147" s="192">
        <v>1</v>
      </c>
      <c r="Z147" s="190">
        <v>5510000</v>
      </c>
      <c r="AA147" s="260">
        <f t="shared" ref="AA147:AA210" si="10">+W147+X147+Z147</f>
        <v>62510000</v>
      </c>
      <c r="AB147" s="355">
        <v>54340000</v>
      </c>
      <c r="AC147" s="193">
        <v>44239</v>
      </c>
      <c r="AD147" s="193">
        <v>44242</v>
      </c>
      <c r="AE147" s="193">
        <v>44574</v>
      </c>
      <c r="AF147" s="194">
        <v>300</v>
      </c>
      <c r="AG147" s="194">
        <v>1</v>
      </c>
      <c r="AH147" s="195">
        <v>29</v>
      </c>
      <c r="AI147" s="187"/>
      <c r="AJ147" s="194"/>
      <c r="AK147" s="193"/>
      <c r="AL147" s="194"/>
      <c r="AM147" s="197"/>
      <c r="AN147" s="197"/>
      <c r="AO147" s="197" t="s">
        <v>1718</v>
      </c>
      <c r="AP147" s="197"/>
      <c r="AQ147" s="382">
        <f t="shared" si="9"/>
        <v>0.8693009118541033</v>
      </c>
      <c r="AR147" s="37"/>
      <c r="AS147" s="37"/>
      <c r="AT147" s="37"/>
      <c r="AU147" s="37"/>
      <c r="AV147" s="37"/>
      <c r="AW147" s="37"/>
    </row>
    <row r="148" spans="1:49" s="198" customFormat="1" ht="27.95" hidden="1" customHeight="1">
      <c r="A148" s="198">
        <v>1</v>
      </c>
      <c r="B148" s="176">
        <v>63</v>
      </c>
      <c r="C148" s="176">
        <v>2021</v>
      </c>
      <c r="D148" s="176" t="s">
        <v>612</v>
      </c>
      <c r="E148" s="177" t="s">
        <v>613</v>
      </c>
      <c r="F148" s="178" t="s">
        <v>90</v>
      </c>
      <c r="G148" s="179" t="s">
        <v>29</v>
      </c>
      <c r="H148" s="180" t="s">
        <v>111</v>
      </c>
      <c r="I148" s="181" t="s">
        <v>1036</v>
      </c>
      <c r="J148" s="182" t="s">
        <v>85</v>
      </c>
      <c r="K148" s="229" t="s">
        <v>268</v>
      </c>
      <c r="L148" s="183">
        <v>57</v>
      </c>
      <c r="M148" s="184" t="str">
        <f>IF(ISERROR(VLOOKUP(L148,Proposito_programa!$C$2:$E$59,2,FALSE))," ",VLOOKUP(L148,Proposito_programa!$C$2:$E$59,2,FALSE))</f>
        <v>Gestión pública local</v>
      </c>
      <c r="N148" s="184" t="str">
        <f>IF(ISERROR(VLOOKUP(L148,Proposito_programa!$C$2:$E$59,3,FALSE))," ",VLOOKUP(L148,Proposito_programa!$C$2:$E$59,3,FALSE))</f>
        <v>Propósito 5: Construir Bogotá - Región con gobierno abierto, transparente y ciudadanía consciente</v>
      </c>
      <c r="O148" s="185" t="s">
        <v>1919</v>
      </c>
      <c r="P148" s="186">
        <v>1</v>
      </c>
      <c r="Q148" s="187">
        <v>79489811</v>
      </c>
      <c r="R148" s="341" t="s">
        <v>1420</v>
      </c>
      <c r="S148" s="187" t="s">
        <v>362</v>
      </c>
      <c r="T148" s="187"/>
      <c r="U148" s="188"/>
      <c r="V148" s="189"/>
      <c r="W148" s="190">
        <v>52000000</v>
      </c>
      <c r="X148" s="191"/>
      <c r="Y148" s="192">
        <v>1</v>
      </c>
      <c r="Z148" s="190">
        <v>5720000</v>
      </c>
      <c r="AA148" s="260">
        <f t="shared" si="10"/>
        <v>57720000</v>
      </c>
      <c r="AB148" s="355">
        <v>50440000</v>
      </c>
      <c r="AC148" s="193">
        <v>44236</v>
      </c>
      <c r="AD148" s="193">
        <v>44237</v>
      </c>
      <c r="AE148" s="193">
        <v>44573</v>
      </c>
      <c r="AF148" s="194">
        <v>300</v>
      </c>
      <c r="AG148" s="194">
        <v>1</v>
      </c>
      <c r="AH148" s="195">
        <v>33</v>
      </c>
      <c r="AI148" s="187"/>
      <c r="AJ148" s="194"/>
      <c r="AK148" s="193"/>
      <c r="AL148" s="194"/>
      <c r="AM148" s="197"/>
      <c r="AN148" s="197"/>
      <c r="AO148" s="197" t="s">
        <v>1718</v>
      </c>
      <c r="AP148" s="197"/>
      <c r="AQ148" s="382">
        <f t="shared" si="9"/>
        <v>0.87387387387387383</v>
      </c>
      <c r="AR148" s="37"/>
      <c r="AS148" s="37"/>
      <c r="AT148" s="37"/>
      <c r="AU148" s="37"/>
      <c r="AV148" s="37"/>
      <c r="AW148" s="37"/>
    </row>
    <row r="149" spans="1:49" s="198" customFormat="1" ht="27.95" hidden="1" customHeight="1">
      <c r="A149" s="198">
        <v>1</v>
      </c>
      <c r="B149" s="176">
        <v>149</v>
      </c>
      <c r="C149" s="176">
        <v>2021</v>
      </c>
      <c r="D149" s="176" t="s">
        <v>778</v>
      </c>
      <c r="E149" s="177" t="s">
        <v>779</v>
      </c>
      <c r="F149" s="178" t="s">
        <v>90</v>
      </c>
      <c r="G149" s="179" t="s">
        <v>29</v>
      </c>
      <c r="H149" s="180" t="s">
        <v>111</v>
      </c>
      <c r="I149" s="181" t="s">
        <v>1088</v>
      </c>
      <c r="J149" s="182" t="s">
        <v>85</v>
      </c>
      <c r="K149" s="229" t="s">
        <v>268</v>
      </c>
      <c r="L149" s="183">
        <v>57</v>
      </c>
      <c r="M149" s="184" t="str">
        <f>IF(ISERROR(VLOOKUP(L149,Proposito_programa!$C$2:$E$59,2,FALSE))," ",VLOOKUP(L149,Proposito_programa!$C$2:$E$59,2,FALSE))</f>
        <v>Gestión pública local</v>
      </c>
      <c r="N149" s="184" t="str">
        <f>IF(ISERROR(VLOOKUP(L149,Proposito_programa!$C$2:$E$59,3,FALSE))," ",VLOOKUP(L149,Proposito_programa!$C$2:$E$59,3,FALSE))</f>
        <v>Propósito 5: Construir Bogotá - Región con gobierno abierto, transparente y ciudadanía consciente</v>
      </c>
      <c r="O149" s="185" t="s">
        <v>1919</v>
      </c>
      <c r="P149" s="186">
        <v>1</v>
      </c>
      <c r="Q149" s="187">
        <v>79443062</v>
      </c>
      <c r="R149" s="341" t="s">
        <v>1505</v>
      </c>
      <c r="S149" s="187" t="s">
        <v>362</v>
      </c>
      <c r="T149" s="187"/>
      <c r="U149" s="188"/>
      <c r="V149" s="189"/>
      <c r="W149" s="190">
        <v>52000000</v>
      </c>
      <c r="X149" s="191"/>
      <c r="Y149" s="192"/>
      <c r="Z149" s="190"/>
      <c r="AA149" s="260">
        <f t="shared" si="10"/>
        <v>52000000</v>
      </c>
      <c r="AB149" s="355">
        <v>43853333</v>
      </c>
      <c r="AC149" s="193">
        <v>44265</v>
      </c>
      <c r="AD149" s="193">
        <v>44273</v>
      </c>
      <c r="AE149" s="193">
        <v>44578</v>
      </c>
      <c r="AF149" s="194">
        <v>300</v>
      </c>
      <c r="AG149" s="194"/>
      <c r="AH149" s="195"/>
      <c r="AI149" s="187"/>
      <c r="AJ149" s="194"/>
      <c r="AK149" s="193"/>
      <c r="AL149" s="194"/>
      <c r="AM149" s="197"/>
      <c r="AN149" s="197"/>
      <c r="AO149" s="197" t="s">
        <v>1718</v>
      </c>
      <c r="AP149" s="197"/>
      <c r="AQ149" s="382">
        <f t="shared" si="9"/>
        <v>0.84333332692307694</v>
      </c>
      <c r="AR149" s="37"/>
      <c r="AS149" s="37"/>
      <c r="AT149" s="37"/>
      <c r="AU149" s="37"/>
      <c r="AV149" s="37"/>
      <c r="AW149" s="37"/>
    </row>
    <row r="150" spans="1:49" s="198" customFormat="1" ht="27.95" hidden="1" customHeight="1">
      <c r="A150" s="198">
        <v>1</v>
      </c>
      <c r="B150" s="176">
        <v>131</v>
      </c>
      <c r="C150" s="176">
        <v>2021</v>
      </c>
      <c r="D150" s="176" t="s">
        <v>743</v>
      </c>
      <c r="E150" s="177" t="s">
        <v>744</v>
      </c>
      <c r="F150" s="178" t="s">
        <v>90</v>
      </c>
      <c r="G150" s="179" t="s">
        <v>29</v>
      </c>
      <c r="H150" s="180" t="s">
        <v>111</v>
      </c>
      <c r="I150" s="181" t="s">
        <v>1079</v>
      </c>
      <c r="J150" s="182" t="s">
        <v>85</v>
      </c>
      <c r="K150" s="229" t="s">
        <v>268</v>
      </c>
      <c r="L150" s="183">
        <v>57</v>
      </c>
      <c r="M150" s="184" t="str">
        <f>IF(ISERROR(VLOOKUP(L150,Proposito_programa!$C$2:$E$59,2,FALSE))," ",VLOOKUP(L150,Proposito_programa!$C$2:$E$59,2,FALSE))</f>
        <v>Gestión pública local</v>
      </c>
      <c r="N150" s="184" t="str">
        <f>IF(ISERROR(VLOOKUP(L150,Proposito_programa!$C$2:$E$59,3,FALSE))," ",VLOOKUP(L150,Proposito_programa!$C$2:$E$59,3,FALSE))</f>
        <v>Propósito 5: Construir Bogotá - Región con gobierno abierto, transparente y ciudadanía consciente</v>
      </c>
      <c r="O150" s="185" t="s">
        <v>1919</v>
      </c>
      <c r="P150" s="186">
        <v>1</v>
      </c>
      <c r="Q150" s="187">
        <v>1022955000</v>
      </c>
      <c r="R150" s="341" t="s">
        <v>1487</v>
      </c>
      <c r="S150" s="187" t="s">
        <v>362</v>
      </c>
      <c r="T150" s="187"/>
      <c r="U150" s="188"/>
      <c r="V150" s="189"/>
      <c r="W150" s="190">
        <v>26000000</v>
      </c>
      <c r="X150" s="191"/>
      <c r="Y150" s="192"/>
      <c r="Z150" s="190"/>
      <c r="AA150" s="260">
        <f t="shared" si="10"/>
        <v>26000000</v>
      </c>
      <c r="AB150" s="355">
        <v>23920000</v>
      </c>
      <c r="AC150" s="193">
        <v>44251</v>
      </c>
      <c r="AD150" s="193">
        <v>44252</v>
      </c>
      <c r="AE150" s="193">
        <v>44554</v>
      </c>
      <c r="AF150" s="194">
        <v>300</v>
      </c>
      <c r="AG150" s="194"/>
      <c r="AH150" s="195"/>
      <c r="AI150" s="187"/>
      <c r="AJ150" s="194"/>
      <c r="AK150" s="193"/>
      <c r="AL150" s="194"/>
      <c r="AM150" s="197"/>
      <c r="AN150" s="197"/>
      <c r="AO150" s="197" t="s">
        <v>1718</v>
      </c>
      <c r="AP150" s="197"/>
      <c r="AQ150" s="382">
        <f t="shared" si="9"/>
        <v>0.92</v>
      </c>
      <c r="AR150" s="37"/>
      <c r="AS150" s="37"/>
      <c r="AT150" s="37"/>
      <c r="AU150" s="37"/>
      <c r="AV150" s="37"/>
      <c r="AW150" s="37"/>
    </row>
    <row r="151" spans="1:49" s="198" customFormat="1" ht="27.95" hidden="1" customHeight="1">
      <c r="A151" s="198">
        <v>1</v>
      </c>
      <c r="B151" s="176">
        <v>173</v>
      </c>
      <c r="C151" s="176">
        <v>2021</v>
      </c>
      <c r="D151" s="176" t="s">
        <v>780</v>
      </c>
      <c r="E151" s="177" t="s">
        <v>781</v>
      </c>
      <c r="F151" s="178" t="s">
        <v>90</v>
      </c>
      <c r="G151" s="179" t="s">
        <v>29</v>
      </c>
      <c r="H151" s="180" t="s">
        <v>111</v>
      </c>
      <c r="I151" s="181" t="s">
        <v>1093</v>
      </c>
      <c r="J151" s="182" t="s">
        <v>85</v>
      </c>
      <c r="K151" s="229" t="s">
        <v>268</v>
      </c>
      <c r="L151" s="183">
        <v>43</v>
      </c>
      <c r="M151" s="184" t="str">
        <f>IF(ISERROR(VLOOKUP(L151,Proposito_programa!$C$2:$E$59,2,FALSE))," ",VLOOKUP(L151,Proposito_programa!$C$2:$E$59,2,FALSE))</f>
        <v>Cultura ciudadana para la confianza, la convivencia y la participación desde la vida cotidiana</v>
      </c>
      <c r="N151" s="184" t="str">
        <f>IF(ISERROR(VLOOKUP(L151,Proposito_programa!$C$2:$E$59,3,FALSE))," ",VLOOKUP(L151,Proposito_programa!$C$2:$E$59,3,FALSE))</f>
        <v>Propósito 3: Inspirar confianza y legitimidad para vivir sin miedo y ser epicentro de cultura ciudadana, paz y reconciliación</v>
      </c>
      <c r="O151" s="185" t="s">
        <v>1914</v>
      </c>
      <c r="P151" s="186">
        <v>1</v>
      </c>
      <c r="Q151" s="187">
        <v>1031134259</v>
      </c>
      <c r="R151" s="341" t="s">
        <v>1529</v>
      </c>
      <c r="S151" s="187" t="s">
        <v>362</v>
      </c>
      <c r="T151" s="187"/>
      <c r="U151" s="188"/>
      <c r="V151" s="189"/>
      <c r="W151" s="190">
        <v>19800000</v>
      </c>
      <c r="X151" s="191"/>
      <c r="Y151" s="192">
        <v>1</v>
      </c>
      <c r="Z151" s="190">
        <v>3006667</v>
      </c>
      <c r="AA151" s="260">
        <f t="shared" si="10"/>
        <v>22806667</v>
      </c>
      <c r="AB151" s="355">
        <v>19653333</v>
      </c>
      <c r="AC151" s="193">
        <v>44253</v>
      </c>
      <c r="AD151" s="193">
        <v>44258</v>
      </c>
      <c r="AE151" s="193">
        <v>44574</v>
      </c>
      <c r="AF151" s="194">
        <v>270</v>
      </c>
      <c r="AG151" s="194">
        <v>1</v>
      </c>
      <c r="AH151" s="195">
        <v>41</v>
      </c>
      <c r="AI151" s="187"/>
      <c r="AJ151" s="194"/>
      <c r="AK151" s="193"/>
      <c r="AL151" s="194"/>
      <c r="AM151" s="197"/>
      <c r="AN151" s="197"/>
      <c r="AO151" s="197" t="s">
        <v>1718</v>
      </c>
      <c r="AP151" s="197"/>
      <c r="AQ151" s="382">
        <f t="shared" si="9"/>
        <v>0.86173630719473393</v>
      </c>
      <c r="AR151" s="37"/>
      <c r="AS151" s="37"/>
      <c r="AT151" s="37"/>
      <c r="AU151" s="37"/>
      <c r="AV151" s="37"/>
      <c r="AW151" s="37"/>
    </row>
    <row r="152" spans="1:49" s="198" customFormat="1" ht="27.95" hidden="1" customHeight="1">
      <c r="A152" s="198">
        <v>1</v>
      </c>
      <c r="B152" s="176">
        <v>46</v>
      </c>
      <c r="C152" s="176">
        <v>2021</v>
      </c>
      <c r="D152" s="176" t="s">
        <v>578</v>
      </c>
      <c r="E152" s="177" t="s">
        <v>579</v>
      </c>
      <c r="F152" s="178" t="s">
        <v>90</v>
      </c>
      <c r="G152" s="179" t="s">
        <v>29</v>
      </c>
      <c r="H152" s="180" t="s">
        <v>111</v>
      </c>
      <c r="I152" s="181" t="s">
        <v>1021</v>
      </c>
      <c r="J152" s="182" t="s">
        <v>85</v>
      </c>
      <c r="K152" s="229" t="s">
        <v>268</v>
      </c>
      <c r="L152" s="183">
        <v>57</v>
      </c>
      <c r="M152" s="184" t="str">
        <f>IF(ISERROR(VLOOKUP(L152,Proposito_programa!$C$2:$E$59,2,FALSE))," ",VLOOKUP(L152,Proposito_programa!$C$2:$E$59,2,FALSE))</f>
        <v>Gestión pública local</v>
      </c>
      <c r="N152" s="184" t="str">
        <f>IF(ISERROR(VLOOKUP(L152,Proposito_programa!$C$2:$E$59,3,FALSE))," ",VLOOKUP(L152,Proposito_programa!$C$2:$E$59,3,FALSE))</f>
        <v>Propósito 5: Construir Bogotá - Región con gobierno abierto, transparente y ciudadanía consciente</v>
      </c>
      <c r="O152" s="185" t="s">
        <v>1919</v>
      </c>
      <c r="P152" s="186">
        <v>1</v>
      </c>
      <c r="Q152" s="187">
        <v>80041654</v>
      </c>
      <c r="R152" s="341" t="s">
        <v>1403</v>
      </c>
      <c r="S152" s="187" t="s">
        <v>362</v>
      </c>
      <c r="T152" s="187"/>
      <c r="U152" s="188"/>
      <c r="V152" s="189"/>
      <c r="W152" s="190">
        <v>52000000</v>
      </c>
      <c r="X152" s="191"/>
      <c r="Y152" s="192">
        <v>1</v>
      </c>
      <c r="Z152" s="190">
        <v>6760000</v>
      </c>
      <c r="AA152" s="260">
        <f t="shared" si="10"/>
        <v>58760000</v>
      </c>
      <c r="AB152" s="355">
        <v>51306667</v>
      </c>
      <c r="AC152" s="193">
        <v>44232</v>
      </c>
      <c r="AD152" s="193">
        <v>44232</v>
      </c>
      <c r="AE152" s="193">
        <v>44574</v>
      </c>
      <c r="AF152" s="194">
        <v>300</v>
      </c>
      <c r="AG152" s="194">
        <v>1</v>
      </c>
      <c r="AH152" s="195">
        <v>39</v>
      </c>
      <c r="AI152" s="187">
        <v>80188169</v>
      </c>
      <c r="AJ152" s="194" t="s">
        <v>1697</v>
      </c>
      <c r="AK152" s="193">
        <v>44456</v>
      </c>
      <c r="AL152" s="252">
        <v>13520000</v>
      </c>
      <c r="AM152" s="197"/>
      <c r="AN152" s="197"/>
      <c r="AO152" s="197" t="s">
        <v>1718</v>
      </c>
      <c r="AP152" s="197"/>
      <c r="AQ152" s="382">
        <f t="shared" si="9"/>
        <v>0.87315634785568419</v>
      </c>
      <c r="AR152" s="37"/>
      <c r="AS152" s="37"/>
      <c r="AT152" s="37"/>
      <c r="AU152" s="37"/>
      <c r="AV152" s="37"/>
      <c r="AW152" s="37"/>
    </row>
    <row r="153" spans="1:49" s="198" customFormat="1" ht="27.95" hidden="1" customHeight="1">
      <c r="A153" s="198">
        <v>1</v>
      </c>
      <c r="B153" s="176">
        <v>180</v>
      </c>
      <c r="C153" s="176">
        <v>2021</v>
      </c>
      <c r="D153" s="176" t="s">
        <v>792</v>
      </c>
      <c r="E153" s="177" t="s">
        <v>793</v>
      </c>
      <c r="F153" s="178" t="s">
        <v>90</v>
      </c>
      <c r="G153" s="179" t="s">
        <v>29</v>
      </c>
      <c r="H153" s="180" t="s">
        <v>111</v>
      </c>
      <c r="I153" s="181" t="s">
        <v>1098</v>
      </c>
      <c r="J153" s="182" t="s">
        <v>85</v>
      </c>
      <c r="K153" s="229" t="s">
        <v>268</v>
      </c>
      <c r="L153" s="183">
        <v>57</v>
      </c>
      <c r="M153" s="184" t="str">
        <f>IF(ISERROR(VLOOKUP(L153,Proposito_programa!$C$2:$E$59,2,FALSE))," ",VLOOKUP(L153,Proposito_programa!$C$2:$E$59,2,FALSE))</f>
        <v>Gestión pública local</v>
      </c>
      <c r="N153" s="184" t="str">
        <f>IF(ISERROR(VLOOKUP(L153,Proposito_programa!$C$2:$E$59,3,FALSE))," ",VLOOKUP(L153,Proposito_programa!$C$2:$E$59,3,FALSE))</f>
        <v>Propósito 5: Construir Bogotá - Región con gobierno abierto, transparente y ciudadanía consciente</v>
      </c>
      <c r="O153" s="185" t="s">
        <v>1920</v>
      </c>
      <c r="P153" s="186">
        <v>1</v>
      </c>
      <c r="Q153" s="187">
        <v>79390749</v>
      </c>
      <c r="R153" s="341" t="s">
        <v>1536</v>
      </c>
      <c r="S153" s="187" t="s">
        <v>362</v>
      </c>
      <c r="T153" s="187"/>
      <c r="U153" s="188"/>
      <c r="V153" s="189"/>
      <c r="W153" s="190">
        <v>52000000</v>
      </c>
      <c r="X153" s="191"/>
      <c r="Y153" s="192"/>
      <c r="Z153" s="190"/>
      <c r="AA153" s="260">
        <f t="shared" si="10"/>
        <v>52000000</v>
      </c>
      <c r="AB153" s="355">
        <v>44893333</v>
      </c>
      <c r="AC153" s="193">
        <v>44264</v>
      </c>
      <c r="AD153" s="193">
        <v>44267</v>
      </c>
      <c r="AE153" s="193">
        <v>44572</v>
      </c>
      <c r="AF153" s="194">
        <v>300</v>
      </c>
      <c r="AG153" s="194"/>
      <c r="AH153" s="195"/>
      <c r="AI153" s="187"/>
      <c r="AJ153" s="194"/>
      <c r="AK153" s="193"/>
      <c r="AL153" s="194"/>
      <c r="AM153" s="197"/>
      <c r="AN153" s="197"/>
      <c r="AO153" s="197" t="s">
        <v>1718</v>
      </c>
      <c r="AP153" s="197"/>
      <c r="AQ153" s="382">
        <f t="shared" si="9"/>
        <v>0.86333332692307696</v>
      </c>
      <c r="AR153" s="37"/>
      <c r="AS153" s="37"/>
      <c r="AT153" s="37"/>
      <c r="AU153" s="37"/>
      <c r="AV153" s="37"/>
      <c r="AW153" s="37"/>
    </row>
    <row r="154" spans="1:49" s="198" customFormat="1" ht="27.95" hidden="1" customHeight="1">
      <c r="A154" s="198">
        <v>1</v>
      </c>
      <c r="B154" s="176">
        <v>207</v>
      </c>
      <c r="C154" s="176">
        <v>2021</v>
      </c>
      <c r="D154" s="176" t="s">
        <v>844</v>
      </c>
      <c r="E154" s="177" t="s">
        <v>845</v>
      </c>
      <c r="F154" s="178" t="s">
        <v>90</v>
      </c>
      <c r="G154" s="179" t="s">
        <v>29</v>
      </c>
      <c r="H154" s="180" t="s">
        <v>111</v>
      </c>
      <c r="I154" s="181" t="s">
        <v>1119</v>
      </c>
      <c r="J154" s="182" t="s">
        <v>85</v>
      </c>
      <c r="K154" s="229" t="s">
        <v>268</v>
      </c>
      <c r="L154" s="183">
        <v>57</v>
      </c>
      <c r="M154" s="184" t="str">
        <f>IF(ISERROR(VLOOKUP(L154,Proposito_programa!$C$2:$E$59,2,FALSE))," ",VLOOKUP(L154,Proposito_programa!$C$2:$E$59,2,FALSE))</f>
        <v>Gestión pública local</v>
      </c>
      <c r="N154" s="184" t="str">
        <f>IF(ISERROR(VLOOKUP(L154,Proposito_programa!$C$2:$E$59,3,FALSE))," ",VLOOKUP(L154,Proposito_programa!$C$2:$E$59,3,FALSE))</f>
        <v>Propósito 5: Construir Bogotá - Región con gobierno abierto, transparente y ciudadanía consciente</v>
      </c>
      <c r="O154" s="185" t="s">
        <v>1919</v>
      </c>
      <c r="P154" s="186">
        <v>1</v>
      </c>
      <c r="Q154" s="187">
        <v>19397700</v>
      </c>
      <c r="R154" s="341" t="s">
        <v>1562</v>
      </c>
      <c r="S154" s="187" t="s">
        <v>362</v>
      </c>
      <c r="T154" s="187"/>
      <c r="U154" s="188"/>
      <c r="V154" s="189"/>
      <c r="W154" s="190">
        <v>26000000</v>
      </c>
      <c r="X154" s="191"/>
      <c r="Y154" s="192"/>
      <c r="Z154" s="190"/>
      <c r="AA154" s="260">
        <f t="shared" si="10"/>
        <v>26000000</v>
      </c>
      <c r="AB154" s="355">
        <v>20193333</v>
      </c>
      <c r="AC154" s="193">
        <v>44291</v>
      </c>
      <c r="AD154" s="193">
        <v>44294</v>
      </c>
      <c r="AE154" s="193">
        <v>44599</v>
      </c>
      <c r="AF154" s="194">
        <v>300</v>
      </c>
      <c r="AG154" s="194"/>
      <c r="AH154" s="195"/>
      <c r="AI154" s="187"/>
      <c r="AJ154" s="194"/>
      <c r="AK154" s="193"/>
      <c r="AL154" s="194"/>
      <c r="AM154" s="197"/>
      <c r="AN154" s="197" t="s">
        <v>1718</v>
      </c>
      <c r="AO154" s="197"/>
      <c r="AP154" s="197"/>
      <c r="AQ154" s="382">
        <f t="shared" si="9"/>
        <v>0.77666665384615385</v>
      </c>
      <c r="AR154" s="37"/>
      <c r="AS154" s="37"/>
      <c r="AT154" s="37"/>
      <c r="AU154" s="37"/>
      <c r="AV154" s="37"/>
      <c r="AW154" s="37"/>
    </row>
    <row r="155" spans="1:49" s="198" customFormat="1" ht="27.95" hidden="1" customHeight="1">
      <c r="A155" s="198">
        <v>1</v>
      </c>
      <c r="B155" s="176">
        <v>324</v>
      </c>
      <c r="C155" s="176">
        <v>2021</v>
      </c>
      <c r="D155" s="176" t="s">
        <v>1272</v>
      </c>
      <c r="E155" s="332" t="s">
        <v>1273</v>
      </c>
      <c r="F155" s="178" t="s">
        <v>88</v>
      </c>
      <c r="G155" s="179" t="s">
        <v>86</v>
      </c>
      <c r="H155" s="180" t="s">
        <v>115</v>
      </c>
      <c r="I155" s="181" t="s">
        <v>1341</v>
      </c>
      <c r="J155" s="182" t="s">
        <v>84</v>
      </c>
      <c r="K155" s="229" t="s">
        <v>268</v>
      </c>
      <c r="L155" s="183" t="s">
        <v>115</v>
      </c>
      <c r="M155" s="184" t="str">
        <f>IF(ISERROR(VLOOKUP(L155,Proposito_programa!$C$2:$E$59,2,FALSE))," ",VLOOKUP(L155,Proposito_programa!$C$2:$E$59,2,FALSE))</f>
        <v xml:space="preserve"> </v>
      </c>
      <c r="N155" s="184" t="str">
        <f>IF(ISERROR(VLOOKUP(L155,Proposito_programa!$C$2:$E$59,3,FALSE))," ",VLOOKUP(L155,Proposito_programa!$C$2:$E$59,3,FALSE))</f>
        <v xml:space="preserve"> </v>
      </c>
      <c r="O155" s="351" t="s">
        <v>1930</v>
      </c>
      <c r="P155" s="186">
        <v>8</v>
      </c>
      <c r="Q155" s="187">
        <v>900825387</v>
      </c>
      <c r="R155" s="341" t="s">
        <v>1679</v>
      </c>
      <c r="S155" s="187" t="s">
        <v>363</v>
      </c>
      <c r="T155" s="187"/>
      <c r="U155" s="188"/>
      <c r="V155" s="189"/>
      <c r="W155" s="190">
        <v>25737698</v>
      </c>
      <c r="X155" s="191"/>
      <c r="Y155" s="192"/>
      <c r="Z155" s="190"/>
      <c r="AA155" s="260">
        <f t="shared" si="10"/>
        <v>25737698</v>
      </c>
      <c r="AB155" s="355">
        <v>0</v>
      </c>
      <c r="AC155" s="193">
        <v>44559</v>
      </c>
      <c r="AD155" s="193" t="s">
        <v>1862</v>
      </c>
      <c r="AE155" s="193" t="s">
        <v>1862</v>
      </c>
      <c r="AF155" s="194">
        <v>180</v>
      </c>
      <c r="AG155" s="194"/>
      <c r="AH155" s="195"/>
      <c r="AI155" s="196"/>
      <c r="AJ155" s="194"/>
      <c r="AK155" s="193"/>
      <c r="AL155" s="194"/>
      <c r="AM155" s="197" t="s">
        <v>1718</v>
      </c>
      <c r="AN155" s="197"/>
      <c r="AO155" s="197"/>
      <c r="AP155" s="197"/>
      <c r="AQ155" s="382">
        <f t="shared" si="9"/>
        <v>0</v>
      </c>
      <c r="AR155" s="37"/>
      <c r="AS155" s="37"/>
      <c r="AT155" s="37"/>
      <c r="AU155" s="37"/>
      <c r="AV155" s="37"/>
      <c r="AW155" s="37"/>
    </row>
    <row r="156" spans="1:49" s="198" customFormat="1" ht="27.95" hidden="1" customHeight="1">
      <c r="A156" s="198">
        <v>1</v>
      </c>
      <c r="B156" s="176">
        <v>302</v>
      </c>
      <c r="C156" s="176">
        <v>2021</v>
      </c>
      <c r="D156" s="176" t="s">
        <v>1226</v>
      </c>
      <c r="E156" s="177" t="s">
        <v>1227</v>
      </c>
      <c r="F156" s="178" t="s">
        <v>90</v>
      </c>
      <c r="G156" s="179" t="s">
        <v>29</v>
      </c>
      <c r="H156" s="180" t="s">
        <v>111</v>
      </c>
      <c r="I156" s="181" t="s">
        <v>1314</v>
      </c>
      <c r="J156" s="182" t="s">
        <v>85</v>
      </c>
      <c r="K156" s="229" t="s">
        <v>268</v>
      </c>
      <c r="L156" s="183">
        <v>1</v>
      </c>
      <c r="M156" s="184" t="str">
        <f>IF(ISERROR(VLOOKUP(L156,Proposito_programa!$C$2:$E$59,2,FALSE))," ",VLOOKUP(L156,Proposito_programa!$C$2:$E$59,2,FALSE))</f>
        <v>Subsidios y transferencias para la equidad</v>
      </c>
      <c r="N156" s="184" t="str">
        <f>IF(ISERROR(VLOOKUP(L156,Proposito_programa!$C$2:$E$59,3,FALSE))," ",VLOOKUP(L156,Proposito_programa!$C$2:$E$59,3,FALSE))</f>
        <v>Propósito 1: Hacer un nuevo contrato social para incrementar la inclusión social, productiva y política</v>
      </c>
      <c r="O156" s="185" t="s">
        <v>1905</v>
      </c>
      <c r="P156" s="186">
        <v>1</v>
      </c>
      <c r="Q156" s="187">
        <v>1026296469</v>
      </c>
      <c r="R156" s="341" t="s">
        <v>1657</v>
      </c>
      <c r="S156" s="187" t="s">
        <v>362</v>
      </c>
      <c r="T156" s="187"/>
      <c r="U156" s="188"/>
      <c r="V156" s="189"/>
      <c r="W156" s="190">
        <v>26438110</v>
      </c>
      <c r="X156" s="191"/>
      <c r="Y156" s="192"/>
      <c r="Z156" s="190"/>
      <c r="AA156" s="260">
        <f t="shared" si="10"/>
        <v>26438110</v>
      </c>
      <c r="AB156" s="355">
        <v>0</v>
      </c>
      <c r="AC156" s="193">
        <v>44483</v>
      </c>
      <c r="AD156" s="193">
        <v>44495</v>
      </c>
      <c r="AE156" s="193">
        <v>44521</v>
      </c>
      <c r="AF156" s="194">
        <v>300</v>
      </c>
      <c r="AG156" s="194"/>
      <c r="AH156" s="195"/>
      <c r="AI156" s="196"/>
      <c r="AJ156" s="194"/>
      <c r="AK156" s="193"/>
      <c r="AL156" s="194"/>
      <c r="AM156" s="197"/>
      <c r="AN156" s="197"/>
      <c r="AO156" s="197" t="s">
        <v>1718</v>
      </c>
      <c r="AP156" s="197"/>
      <c r="AQ156" s="382">
        <f t="shared" si="9"/>
        <v>0</v>
      </c>
      <c r="AR156" s="37"/>
      <c r="AS156" s="37"/>
      <c r="AT156" s="37"/>
      <c r="AU156" s="37"/>
      <c r="AV156" s="37"/>
      <c r="AW156" s="37"/>
    </row>
    <row r="157" spans="1:49" s="198" customFormat="1" ht="27.95" hidden="1" customHeight="1">
      <c r="A157" s="198">
        <v>1</v>
      </c>
      <c r="B157" s="176">
        <v>117</v>
      </c>
      <c r="C157" s="176">
        <v>2021</v>
      </c>
      <c r="D157" s="176" t="s">
        <v>715</v>
      </c>
      <c r="E157" s="177" t="s">
        <v>716</v>
      </c>
      <c r="F157" s="178" t="s">
        <v>90</v>
      </c>
      <c r="G157" s="179" t="s">
        <v>29</v>
      </c>
      <c r="H157" s="180" t="s">
        <v>111</v>
      </c>
      <c r="I157" s="181" t="s">
        <v>1069</v>
      </c>
      <c r="J157" s="182" t="s">
        <v>85</v>
      </c>
      <c r="K157" s="229" t="s">
        <v>268</v>
      </c>
      <c r="L157" s="183">
        <v>57</v>
      </c>
      <c r="M157" s="184" t="str">
        <f>IF(ISERROR(VLOOKUP(L157,Proposito_programa!$C$2:$E$59,2,FALSE))," ",VLOOKUP(L157,Proposito_programa!$C$2:$E$59,2,FALSE))</f>
        <v>Gestión pública local</v>
      </c>
      <c r="N157" s="184" t="str">
        <f>IF(ISERROR(VLOOKUP(L157,Proposito_programa!$C$2:$E$59,3,FALSE))," ",VLOOKUP(L157,Proposito_programa!$C$2:$E$59,3,FALSE))</f>
        <v>Propósito 5: Construir Bogotá - Región con gobierno abierto, transparente y ciudadanía consciente</v>
      </c>
      <c r="O157" s="185" t="s">
        <v>1919</v>
      </c>
      <c r="P157" s="186">
        <v>1</v>
      </c>
      <c r="Q157" s="187">
        <v>1072921068</v>
      </c>
      <c r="R157" s="341" t="s">
        <v>1473</v>
      </c>
      <c r="S157" s="187" t="s">
        <v>362</v>
      </c>
      <c r="T157" s="187"/>
      <c r="U157" s="188"/>
      <c r="V157" s="189"/>
      <c r="W157" s="190">
        <v>43000000</v>
      </c>
      <c r="X157" s="191"/>
      <c r="Y157" s="192"/>
      <c r="Z157" s="190"/>
      <c r="AA157" s="260">
        <f t="shared" si="10"/>
        <v>43000000</v>
      </c>
      <c r="AB157" s="355">
        <v>36263333</v>
      </c>
      <c r="AC157" s="193">
        <v>44249</v>
      </c>
      <c r="AD157" s="193">
        <v>44273</v>
      </c>
      <c r="AE157" s="193">
        <v>44578</v>
      </c>
      <c r="AF157" s="194">
        <v>300</v>
      </c>
      <c r="AG157" s="194"/>
      <c r="AH157" s="195"/>
      <c r="AI157" s="187"/>
      <c r="AJ157" s="194"/>
      <c r="AK157" s="193"/>
      <c r="AL157" s="194"/>
      <c r="AM157" s="197"/>
      <c r="AN157" s="197"/>
      <c r="AO157" s="197" t="s">
        <v>1718</v>
      </c>
      <c r="AP157" s="197"/>
      <c r="AQ157" s="382">
        <f t="shared" si="9"/>
        <v>0.8433333255813954</v>
      </c>
      <c r="AR157" s="37"/>
      <c r="AS157" s="37"/>
      <c r="AT157" s="37"/>
      <c r="AU157" s="37"/>
      <c r="AV157" s="37"/>
      <c r="AW157" s="37"/>
    </row>
    <row r="158" spans="1:49" s="198" customFormat="1" ht="27.95" hidden="1" customHeight="1">
      <c r="A158" s="198">
        <v>1</v>
      </c>
      <c r="B158" s="176">
        <v>275</v>
      </c>
      <c r="C158" s="176">
        <v>2021</v>
      </c>
      <c r="D158" s="176" t="s">
        <v>1181</v>
      </c>
      <c r="E158" s="177" t="s">
        <v>966</v>
      </c>
      <c r="F158" s="178" t="s">
        <v>90</v>
      </c>
      <c r="G158" s="179" t="s">
        <v>29</v>
      </c>
      <c r="H158" s="180" t="s">
        <v>111</v>
      </c>
      <c r="I158" s="181" t="s">
        <v>1159</v>
      </c>
      <c r="J158" s="182" t="s">
        <v>85</v>
      </c>
      <c r="K158" s="229" t="s">
        <v>268</v>
      </c>
      <c r="L158" s="183">
        <v>45</v>
      </c>
      <c r="M158" s="184" t="str">
        <f>IF(ISERROR(VLOOKUP(L158,Proposito_programa!$C$2:$E$59,2,FALSE))," ",VLOOKUP(L158,Proposito_programa!$C$2:$E$59,2,FALSE))</f>
        <v>Espacio público más seguro y construido colectivamente</v>
      </c>
      <c r="N158" s="184" t="str">
        <f>IF(ISERROR(VLOOKUP(L158,Proposito_programa!$C$2:$E$59,3,FALSE))," ",VLOOKUP(L158,Proposito_programa!$C$2:$E$59,3,FALSE))</f>
        <v>Propósito 3: Inspirar confianza y legitimidad para vivir sin miedo y ser epicentro de cultura ciudadana, paz y reconciliación</v>
      </c>
      <c r="O158" s="185" t="s">
        <v>1915</v>
      </c>
      <c r="P158" s="186">
        <v>1</v>
      </c>
      <c r="Q158" s="187">
        <v>52501843</v>
      </c>
      <c r="R158" s="341" t="s">
        <v>1627</v>
      </c>
      <c r="S158" s="187" t="s">
        <v>362</v>
      </c>
      <c r="T158" s="187"/>
      <c r="U158" s="188"/>
      <c r="V158" s="189"/>
      <c r="W158" s="190">
        <v>20000000</v>
      </c>
      <c r="X158" s="191"/>
      <c r="Y158" s="192"/>
      <c r="Z158" s="190"/>
      <c r="AA158" s="260">
        <f t="shared" si="10"/>
        <v>20000000</v>
      </c>
      <c r="AB158" s="355">
        <v>15833333</v>
      </c>
      <c r="AC158" s="193">
        <v>44431</v>
      </c>
      <c r="AD158" s="193">
        <v>44434</v>
      </c>
      <c r="AE158" s="193">
        <v>44555</v>
      </c>
      <c r="AF158" s="194">
        <v>120</v>
      </c>
      <c r="AG158" s="194"/>
      <c r="AH158" s="195"/>
      <c r="AI158" s="187"/>
      <c r="AJ158" s="194"/>
      <c r="AK158" s="193"/>
      <c r="AL158" s="194"/>
      <c r="AM158" s="197"/>
      <c r="AN158" s="197"/>
      <c r="AO158" s="197" t="s">
        <v>1718</v>
      </c>
      <c r="AP158" s="197"/>
      <c r="AQ158" s="382">
        <f t="shared" si="9"/>
        <v>0.79166665000000003</v>
      </c>
      <c r="AR158" s="37"/>
      <c r="AS158" s="37"/>
      <c r="AT158" s="37"/>
      <c r="AU158" s="37"/>
      <c r="AV158" s="37"/>
      <c r="AW158" s="37"/>
    </row>
    <row r="159" spans="1:49" s="198" customFormat="1" ht="27.95" hidden="1" customHeight="1">
      <c r="A159" s="198">
        <v>1</v>
      </c>
      <c r="B159" s="176">
        <v>41</v>
      </c>
      <c r="C159" s="176">
        <v>2021</v>
      </c>
      <c r="D159" s="176" t="s">
        <v>568</v>
      </c>
      <c r="E159" s="177" t="s">
        <v>569</v>
      </c>
      <c r="F159" s="178" t="s">
        <v>90</v>
      </c>
      <c r="G159" s="179" t="s">
        <v>29</v>
      </c>
      <c r="H159" s="180" t="s">
        <v>111</v>
      </c>
      <c r="I159" s="181" t="s">
        <v>991</v>
      </c>
      <c r="J159" s="182" t="s">
        <v>85</v>
      </c>
      <c r="K159" s="229" t="s">
        <v>268</v>
      </c>
      <c r="L159" s="183">
        <v>57</v>
      </c>
      <c r="M159" s="184" t="str">
        <f>IF(ISERROR(VLOOKUP(L159,Proposito_programa!$C$2:$E$59,2,FALSE))," ",VLOOKUP(L159,Proposito_programa!$C$2:$E$59,2,FALSE))</f>
        <v>Gestión pública local</v>
      </c>
      <c r="N159" s="184" t="str">
        <f>IF(ISERROR(VLOOKUP(L159,Proposito_programa!$C$2:$E$59,3,FALSE))," ",VLOOKUP(L159,Proposito_programa!$C$2:$E$59,3,FALSE))</f>
        <v>Propósito 5: Construir Bogotá - Región con gobierno abierto, transparente y ciudadanía consciente</v>
      </c>
      <c r="O159" s="185" t="s">
        <v>1920</v>
      </c>
      <c r="P159" s="186">
        <v>1</v>
      </c>
      <c r="Q159" s="187">
        <v>80442207</v>
      </c>
      <c r="R159" s="341" t="s">
        <v>1398</v>
      </c>
      <c r="S159" s="187" t="s">
        <v>362</v>
      </c>
      <c r="T159" s="187"/>
      <c r="U159" s="188"/>
      <c r="V159" s="189"/>
      <c r="W159" s="190">
        <v>31200000</v>
      </c>
      <c r="X159" s="191"/>
      <c r="Y159" s="192">
        <v>1</v>
      </c>
      <c r="Z159" s="190">
        <v>15600000</v>
      </c>
      <c r="AA159" s="260">
        <f t="shared" si="10"/>
        <v>46800000</v>
      </c>
      <c r="AB159" s="355">
        <v>46800000</v>
      </c>
      <c r="AC159" s="193">
        <v>44232</v>
      </c>
      <c r="AD159" s="193">
        <v>44236</v>
      </c>
      <c r="AE159" s="193">
        <v>44508</v>
      </c>
      <c r="AF159" s="194">
        <v>180</v>
      </c>
      <c r="AG159" s="194">
        <v>1</v>
      </c>
      <c r="AH159" s="195">
        <v>90</v>
      </c>
      <c r="AI159" s="187"/>
      <c r="AJ159" s="194"/>
      <c r="AK159" s="193"/>
      <c r="AL159" s="194"/>
      <c r="AM159" s="197"/>
      <c r="AN159" s="197"/>
      <c r="AO159" s="197" t="s">
        <v>1718</v>
      </c>
      <c r="AP159" s="197"/>
      <c r="AQ159" s="382">
        <f t="shared" si="9"/>
        <v>1</v>
      </c>
      <c r="AR159" s="37"/>
      <c r="AS159" s="37"/>
      <c r="AT159" s="37"/>
      <c r="AU159" s="37"/>
      <c r="AV159" s="37"/>
      <c r="AW159" s="37"/>
    </row>
    <row r="160" spans="1:49" s="198" customFormat="1" ht="27.95" hidden="1" customHeight="1">
      <c r="A160" s="198">
        <v>1</v>
      </c>
      <c r="B160" s="176">
        <v>308</v>
      </c>
      <c r="C160" s="176">
        <v>2021</v>
      </c>
      <c r="D160" s="176" t="s">
        <v>1240</v>
      </c>
      <c r="E160" s="177" t="s">
        <v>1241</v>
      </c>
      <c r="F160" s="178" t="s">
        <v>90</v>
      </c>
      <c r="G160" s="179" t="s">
        <v>29</v>
      </c>
      <c r="H160" s="180" t="s">
        <v>111</v>
      </c>
      <c r="I160" s="181" t="s">
        <v>1325</v>
      </c>
      <c r="J160" s="182" t="s">
        <v>85</v>
      </c>
      <c r="K160" s="229" t="s">
        <v>268</v>
      </c>
      <c r="L160" s="183">
        <v>57</v>
      </c>
      <c r="M160" s="184" t="str">
        <f>IF(ISERROR(VLOOKUP(L160,Proposito_programa!$C$2:$E$59,2,FALSE))," ",VLOOKUP(L160,Proposito_programa!$C$2:$E$59,2,FALSE))</f>
        <v>Gestión pública local</v>
      </c>
      <c r="N160" s="184" t="str">
        <f>IF(ISERROR(VLOOKUP(L160,Proposito_programa!$C$2:$E$59,3,FALSE))," ",VLOOKUP(L160,Proposito_programa!$C$2:$E$59,3,FALSE))</f>
        <v>Propósito 5: Construir Bogotá - Región con gobierno abierto, transparente y ciudadanía consciente</v>
      </c>
      <c r="O160" s="185" t="s">
        <v>1920</v>
      </c>
      <c r="P160" s="186">
        <v>1</v>
      </c>
      <c r="Q160" s="187">
        <v>80442207</v>
      </c>
      <c r="R160" s="341" t="s">
        <v>1398</v>
      </c>
      <c r="S160" s="187" t="s">
        <v>362</v>
      </c>
      <c r="T160" s="187"/>
      <c r="U160" s="188"/>
      <c r="V160" s="189"/>
      <c r="W160" s="190">
        <v>7800000</v>
      </c>
      <c r="X160" s="191"/>
      <c r="Y160" s="192"/>
      <c r="Z160" s="190"/>
      <c r="AA160" s="260">
        <f t="shared" si="10"/>
        <v>7800000</v>
      </c>
      <c r="AB160" s="355">
        <v>2253333</v>
      </c>
      <c r="AC160" s="193">
        <v>44517</v>
      </c>
      <c r="AD160" s="193">
        <v>44518</v>
      </c>
      <c r="AE160" s="193">
        <v>44563</v>
      </c>
      <c r="AF160" s="194">
        <v>45</v>
      </c>
      <c r="AG160" s="194"/>
      <c r="AH160" s="195"/>
      <c r="AI160" s="196"/>
      <c r="AJ160" s="194"/>
      <c r="AK160" s="193"/>
      <c r="AL160" s="194"/>
      <c r="AM160" s="197"/>
      <c r="AN160" s="197"/>
      <c r="AO160" s="197" t="s">
        <v>1718</v>
      </c>
      <c r="AP160" s="197"/>
      <c r="AQ160" s="382">
        <f t="shared" si="9"/>
        <v>0.28888884615384613</v>
      </c>
      <c r="AR160" s="37"/>
      <c r="AS160" s="37"/>
      <c r="AT160" s="37"/>
      <c r="AU160" s="37"/>
      <c r="AV160" s="37"/>
      <c r="AW160" s="37"/>
    </row>
    <row r="161" spans="1:49" s="198" customFormat="1" ht="27.95" hidden="1" customHeight="1">
      <c r="A161" s="198">
        <v>1</v>
      </c>
      <c r="B161" s="176">
        <v>145</v>
      </c>
      <c r="C161" s="176">
        <v>2021</v>
      </c>
      <c r="D161" s="176" t="s">
        <v>770</v>
      </c>
      <c r="E161" s="177" t="s">
        <v>771</v>
      </c>
      <c r="F161" s="178" t="s">
        <v>90</v>
      </c>
      <c r="G161" s="179" t="s">
        <v>29</v>
      </c>
      <c r="H161" s="180" t="s">
        <v>111</v>
      </c>
      <c r="I161" s="181" t="s">
        <v>1081</v>
      </c>
      <c r="J161" s="182" t="s">
        <v>85</v>
      </c>
      <c r="K161" s="229" t="s">
        <v>268</v>
      </c>
      <c r="L161" s="183">
        <v>1</v>
      </c>
      <c r="M161" s="184" t="str">
        <f>IF(ISERROR(VLOOKUP(L161,Proposito_programa!$C$2:$E$59,2,FALSE))," ",VLOOKUP(L161,Proposito_programa!$C$2:$E$59,2,FALSE))</f>
        <v>Subsidios y transferencias para la equidad</v>
      </c>
      <c r="N161" s="184" t="str">
        <f>IF(ISERROR(VLOOKUP(L161,Proposito_programa!$C$2:$E$59,3,FALSE))," ",VLOOKUP(L161,Proposito_programa!$C$2:$E$59,3,FALSE))</f>
        <v>Propósito 1: Hacer un nuevo contrato social para incrementar la inclusión social, productiva y política</v>
      </c>
      <c r="O161" s="185" t="s">
        <v>1898</v>
      </c>
      <c r="P161" s="186">
        <v>1</v>
      </c>
      <c r="Q161" s="187">
        <v>52114709</v>
      </c>
      <c r="R161" s="341" t="s">
        <v>1501</v>
      </c>
      <c r="S161" s="187" t="s">
        <v>362</v>
      </c>
      <c r="T161" s="187"/>
      <c r="U161" s="188"/>
      <c r="V161" s="189"/>
      <c r="W161" s="190">
        <v>41600000</v>
      </c>
      <c r="X161" s="191"/>
      <c r="Y161" s="192">
        <v>1</v>
      </c>
      <c r="Z161" s="190">
        <v>11613333</v>
      </c>
      <c r="AA161" s="260">
        <f t="shared" si="10"/>
        <v>53213333</v>
      </c>
      <c r="AB161" s="355">
        <v>47666667</v>
      </c>
      <c r="AC161" s="193">
        <v>44252</v>
      </c>
      <c r="AD161" s="193">
        <v>44253</v>
      </c>
      <c r="AE161" s="193">
        <v>44561</v>
      </c>
      <c r="AF161" s="194">
        <v>240</v>
      </c>
      <c r="AG161" s="194">
        <v>1</v>
      </c>
      <c r="AH161" s="195">
        <v>67</v>
      </c>
      <c r="AI161" s="187"/>
      <c r="AJ161" s="194"/>
      <c r="AK161" s="193"/>
      <c r="AL161" s="194"/>
      <c r="AM161" s="197"/>
      <c r="AN161" s="197"/>
      <c r="AO161" s="197" t="s">
        <v>1718</v>
      </c>
      <c r="AP161" s="197"/>
      <c r="AQ161" s="382">
        <f t="shared" si="9"/>
        <v>0.89576548418795721</v>
      </c>
      <c r="AR161" s="37"/>
      <c r="AS161" s="37"/>
      <c r="AT161" s="37"/>
      <c r="AU161" s="37"/>
      <c r="AV161" s="37"/>
      <c r="AW161" s="37"/>
    </row>
    <row r="162" spans="1:49" s="198" customFormat="1" ht="27.95" hidden="1" customHeight="1">
      <c r="A162" s="198">
        <v>1</v>
      </c>
      <c r="B162" s="176">
        <v>64</v>
      </c>
      <c r="C162" s="176">
        <v>2021</v>
      </c>
      <c r="D162" s="176" t="s">
        <v>614</v>
      </c>
      <c r="E162" s="177" t="s">
        <v>615</v>
      </c>
      <c r="F162" s="178" t="s">
        <v>90</v>
      </c>
      <c r="G162" s="179" t="s">
        <v>29</v>
      </c>
      <c r="H162" s="180" t="s">
        <v>111</v>
      </c>
      <c r="I162" s="181" t="s">
        <v>1033</v>
      </c>
      <c r="J162" s="182" t="s">
        <v>85</v>
      </c>
      <c r="K162" s="229" t="s">
        <v>268</v>
      </c>
      <c r="L162" s="183">
        <v>57</v>
      </c>
      <c r="M162" s="184" t="str">
        <f>IF(ISERROR(VLOOKUP(L162,Proposito_programa!$C$2:$E$59,2,FALSE))," ",VLOOKUP(L162,Proposito_programa!$C$2:$E$59,2,FALSE))</f>
        <v>Gestión pública local</v>
      </c>
      <c r="N162" s="184" t="str">
        <f>IF(ISERROR(VLOOKUP(L162,Proposito_programa!$C$2:$E$59,3,FALSE))," ",VLOOKUP(L162,Proposito_programa!$C$2:$E$59,3,FALSE))</f>
        <v>Propósito 5: Construir Bogotá - Región con gobierno abierto, transparente y ciudadanía consciente</v>
      </c>
      <c r="O162" s="185" t="s">
        <v>1919</v>
      </c>
      <c r="P162" s="186">
        <v>1</v>
      </c>
      <c r="Q162" s="187">
        <v>1016109867</v>
      </c>
      <c r="R162" s="341" t="s">
        <v>1421</v>
      </c>
      <c r="S162" s="187" t="s">
        <v>362</v>
      </c>
      <c r="T162" s="187"/>
      <c r="U162" s="188"/>
      <c r="V162" s="189"/>
      <c r="W162" s="190">
        <v>26000000</v>
      </c>
      <c r="X162" s="191"/>
      <c r="Y162" s="192">
        <v>1</v>
      </c>
      <c r="Z162" s="190">
        <v>2860000</v>
      </c>
      <c r="AA162" s="260">
        <f t="shared" si="10"/>
        <v>28860000</v>
      </c>
      <c r="AB162" s="355">
        <v>25133333</v>
      </c>
      <c r="AC162" s="193">
        <v>44236</v>
      </c>
      <c r="AD162" s="193">
        <v>44238</v>
      </c>
      <c r="AE162" s="193">
        <v>44574</v>
      </c>
      <c r="AF162" s="194">
        <v>300</v>
      </c>
      <c r="AG162" s="194">
        <v>1</v>
      </c>
      <c r="AH162" s="195">
        <v>33</v>
      </c>
      <c r="AI162" s="187"/>
      <c r="AJ162" s="194"/>
      <c r="AK162" s="193"/>
      <c r="AL162" s="194"/>
      <c r="AM162" s="197"/>
      <c r="AN162" s="197"/>
      <c r="AO162" s="197" t="s">
        <v>1718</v>
      </c>
      <c r="AP162" s="197"/>
      <c r="AQ162" s="382">
        <f t="shared" si="9"/>
        <v>0.87087085932085928</v>
      </c>
      <c r="AR162" s="37"/>
      <c r="AS162" s="37"/>
      <c r="AT162" s="37"/>
      <c r="AU162" s="37"/>
      <c r="AV162" s="37"/>
      <c r="AW162" s="37"/>
    </row>
    <row r="163" spans="1:49" s="198" customFormat="1" ht="27.95" hidden="1" customHeight="1">
      <c r="A163" s="198">
        <v>1</v>
      </c>
      <c r="B163" s="176">
        <v>34</v>
      </c>
      <c r="C163" s="176">
        <v>2021</v>
      </c>
      <c r="D163" s="176" t="s">
        <v>554</v>
      </c>
      <c r="E163" s="177" t="s">
        <v>555</v>
      </c>
      <c r="F163" s="178" t="s">
        <v>90</v>
      </c>
      <c r="G163" s="179" t="s">
        <v>29</v>
      </c>
      <c r="H163" s="180" t="s">
        <v>111</v>
      </c>
      <c r="I163" s="181" t="s">
        <v>1014</v>
      </c>
      <c r="J163" s="182" t="s">
        <v>85</v>
      </c>
      <c r="K163" s="229" t="s">
        <v>268</v>
      </c>
      <c r="L163" s="183">
        <v>57</v>
      </c>
      <c r="M163" s="184" t="str">
        <f>IF(ISERROR(VLOOKUP(L163,Proposito_programa!$C$2:$E$59,2,FALSE))," ",VLOOKUP(L163,Proposito_programa!$C$2:$E$59,2,FALSE))</f>
        <v>Gestión pública local</v>
      </c>
      <c r="N163" s="184" t="str">
        <f>IF(ISERROR(VLOOKUP(L163,Proposito_programa!$C$2:$E$59,3,FALSE))," ",VLOOKUP(L163,Proposito_programa!$C$2:$E$59,3,FALSE))</f>
        <v>Propósito 5: Construir Bogotá - Región con gobierno abierto, transparente y ciudadanía consciente</v>
      </c>
      <c r="O163" s="185" t="s">
        <v>1920</v>
      </c>
      <c r="P163" s="186">
        <v>1</v>
      </c>
      <c r="Q163" s="187">
        <v>1013579410</v>
      </c>
      <c r="R163" s="341" t="s">
        <v>1391</v>
      </c>
      <c r="S163" s="187" t="s">
        <v>362</v>
      </c>
      <c r="T163" s="187"/>
      <c r="U163" s="188"/>
      <c r="V163" s="189"/>
      <c r="W163" s="190">
        <v>31200000</v>
      </c>
      <c r="X163" s="191"/>
      <c r="Y163" s="192"/>
      <c r="Z163" s="190"/>
      <c r="AA163" s="260">
        <f t="shared" si="10"/>
        <v>31200000</v>
      </c>
      <c r="AB163" s="355">
        <v>31200000</v>
      </c>
      <c r="AC163" s="193">
        <v>44231</v>
      </c>
      <c r="AD163" s="193">
        <v>44232</v>
      </c>
      <c r="AE163" s="193">
        <v>44412</v>
      </c>
      <c r="AF163" s="194">
        <v>180</v>
      </c>
      <c r="AG163" s="194"/>
      <c r="AH163" s="195"/>
      <c r="AI163" s="187"/>
      <c r="AJ163" s="194"/>
      <c r="AK163" s="193"/>
      <c r="AL163" s="194"/>
      <c r="AM163" s="197"/>
      <c r="AN163" s="197"/>
      <c r="AO163" s="197" t="s">
        <v>1718</v>
      </c>
      <c r="AP163" s="197"/>
      <c r="AQ163" s="382">
        <f t="shared" si="9"/>
        <v>1</v>
      </c>
      <c r="AR163" s="37"/>
      <c r="AS163" s="37"/>
      <c r="AT163" s="37"/>
      <c r="AU163" s="37"/>
      <c r="AV163" s="37"/>
      <c r="AW163" s="37"/>
    </row>
    <row r="164" spans="1:49" s="198" customFormat="1" ht="27.95" hidden="1" customHeight="1">
      <c r="A164" s="198">
        <v>1</v>
      </c>
      <c r="B164" s="176">
        <v>121</v>
      </c>
      <c r="C164" s="176">
        <v>2021</v>
      </c>
      <c r="D164" s="176" t="s">
        <v>723</v>
      </c>
      <c r="E164" s="177" t="s">
        <v>724</v>
      </c>
      <c r="F164" s="178" t="s">
        <v>90</v>
      </c>
      <c r="G164" s="179" t="s">
        <v>29</v>
      </c>
      <c r="H164" s="180" t="s">
        <v>111</v>
      </c>
      <c r="I164" s="181" t="s">
        <v>1072</v>
      </c>
      <c r="J164" s="182" t="s">
        <v>85</v>
      </c>
      <c r="K164" s="229" t="s">
        <v>268</v>
      </c>
      <c r="L164" s="183">
        <v>57</v>
      </c>
      <c r="M164" s="184" t="str">
        <f>IF(ISERROR(VLOOKUP(L164,Proposito_programa!$C$2:$E$59,2,FALSE))," ",VLOOKUP(L164,Proposito_programa!$C$2:$E$59,2,FALSE))</f>
        <v>Gestión pública local</v>
      </c>
      <c r="N164" s="184" t="str">
        <f>IF(ISERROR(VLOOKUP(L164,Proposito_programa!$C$2:$E$59,3,FALSE))," ",VLOOKUP(L164,Proposito_programa!$C$2:$E$59,3,FALSE))</f>
        <v>Propósito 5: Construir Bogotá - Región con gobierno abierto, transparente y ciudadanía consciente</v>
      </c>
      <c r="O164" s="185" t="s">
        <v>1919</v>
      </c>
      <c r="P164" s="186">
        <v>1</v>
      </c>
      <c r="Q164" s="187">
        <v>1020797579</v>
      </c>
      <c r="R164" s="341" t="s">
        <v>1477</v>
      </c>
      <c r="S164" s="187" t="s">
        <v>362</v>
      </c>
      <c r="T164" s="187"/>
      <c r="U164" s="188"/>
      <c r="V164" s="189"/>
      <c r="W164" s="190">
        <v>43000000</v>
      </c>
      <c r="X164" s="191"/>
      <c r="Y164" s="192">
        <v>1</v>
      </c>
      <c r="Z164" s="190">
        <v>3583333</v>
      </c>
      <c r="AA164" s="260">
        <f t="shared" si="10"/>
        <v>46583333</v>
      </c>
      <c r="AB164" s="355">
        <v>40420000</v>
      </c>
      <c r="AC164" s="193">
        <v>44245</v>
      </c>
      <c r="AD164" s="193">
        <v>44246</v>
      </c>
      <c r="AE164" s="193">
        <v>44574</v>
      </c>
      <c r="AF164" s="194">
        <v>300</v>
      </c>
      <c r="AG164" s="194">
        <v>1</v>
      </c>
      <c r="AH164" s="195">
        <v>25</v>
      </c>
      <c r="AI164" s="187"/>
      <c r="AJ164" s="194"/>
      <c r="AK164" s="193"/>
      <c r="AL164" s="194"/>
      <c r="AM164" s="197"/>
      <c r="AN164" s="197"/>
      <c r="AO164" s="197" t="s">
        <v>1718</v>
      </c>
      <c r="AP164" s="197"/>
      <c r="AQ164" s="382">
        <f t="shared" si="9"/>
        <v>0.86769231390119728</v>
      </c>
      <c r="AR164" s="37"/>
      <c r="AS164" s="37"/>
      <c r="AT164" s="37"/>
      <c r="AU164" s="37"/>
      <c r="AV164" s="37"/>
      <c r="AW164" s="37"/>
    </row>
    <row r="165" spans="1:49" s="198" customFormat="1" ht="27.95" hidden="1" customHeight="1">
      <c r="A165" s="198">
        <v>1</v>
      </c>
      <c r="B165" s="176">
        <v>73</v>
      </c>
      <c r="C165" s="176">
        <v>2021</v>
      </c>
      <c r="D165" s="176" t="s">
        <v>632</v>
      </c>
      <c r="E165" s="177" t="s">
        <v>633</v>
      </c>
      <c r="F165" s="178" t="s">
        <v>90</v>
      </c>
      <c r="G165" s="179" t="s">
        <v>29</v>
      </c>
      <c r="H165" s="180" t="s">
        <v>111</v>
      </c>
      <c r="I165" s="181" t="s">
        <v>1041</v>
      </c>
      <c r="J165" s="182" t="s">
        <v>85</v>
      </c>
      <c r="K165" s="229" t="s">
        <v>268</v>
      </c>
      <c r="L165" s="183">
        <v>57</v>
      </c>
      <c r="M165" s="184" t="str">
        <f>IF(ISERROR(VLOOKUP(L165,Proposito_programa!$C$2:$E$59,2,FALSE))," ",VLOOKUP(L165,Proposito_programa!$C$2:$E$59,2,FALSE))</f>
        <v>Gestión pública local</v>
      </c>
      <c r="N165" s="184" t="str">
        <f>IF(ISERROR(VLOOKUP(L165,Proposito_programa!$C$2:$E$59,3,FALSE))," ",VLOOKUP(L165,Proposito_programa!$C$2:$E$59,3,FALSE))</f>
        <v>Propósito 5: Construir Bogotá - Región con gobierno abierto, transparente y ciudadanía consciente</v>
      </c>
      <c r="O165" s="185" t="s">
        <v>1919</v>
      </c>
      <c r="P165" s="186">
        <v>1</v>
      </c>
      <c r="Q165" s="187">
        <v>1014225405</v>
      </c>
      <c r="R165" s="341" t="s">
        <v>1430</v>
      </c>
      <c r="S165" s="187" t="s">
        <v>362</v>
      </c>
      <c r="T165" s="187"/>
      <c r="U165" s="188"/>
      <c r="V165" s="189"/>
      <c r="W165" s="190">
        <v>31200000</v>
      </c>
      <c r="X165" s="191"/>
      <c r="Y165" s="192">
        <v>1</v>
      </c>
      <c r="Z165" s="190">
        <v>15600000</v>
      </c>
      <c r="AA165" s="260">
        <f t="shared" si="10"/>
        <v>46800000</v>
      </c>
      <c r="AB165" s="355">
        <v>46800000</v>
      </c>
      <c r="AC165" s="193">
        <v>44238</v>
      </c>
      <c r="AD165" s="193">
        <v>44242</v>
      </c>
      <c r="AE165" s="193">
        <v>44514</v>
      </c>
      <c r="AF165" s="194">
        <v>180</v>
      </c>
      <c r="AG165" s="194">
        <v>1</v>
      </c>
      <c r="AH165" s="195">
        <v>90</v>
      </c>
      <c r="AI165" s="187"/>
      <c r="AJ165" s="194"/>
      <c r="AK165" s="193"/>
      <c r="AL165" s="194"/>
      <c r="AM165" s="197"/>
      <c r="AN165" s="197"/>
      <c r="AO165" s="197" t="s">
        <v>1718</v>
      </c>
      <c r="AP165" s="197"/>
      <c r="AQ165" s="382">
        <f t="shared" si="9"/>
        <v>1</v>
      </c>
      <c r="AR165" s="37"/>
      <c r="AS165" s="37"/>
      <c r="AT165" s="37"/>
      <c r="AU165" s="37"/>
      <c r="AV165" s="37"/>
      <c r="AW165" s="37"/>
    </row>
    <row r="166" spans="1:49" s="198" customFormat="1" ht="27.95" hidden="1" customHeight="1">
      <c r="A166" s="198">
        <v>1</v>
      </c>
      <c r="B166" s="176">
        <v>188</v>
      </c>
      <c r="C166" s="176">
        <v>2021</v>
      </c>
      <c r="D166" s="176" t="s">
        <v>806</v>
      </c>
      <c r="E166" s="177" t="s">
        <v>807</v>
      </c>
      <c r="F166" s="178" t="s">
        <v>90</v>
      </c>
      <c r="G166" s="179" t="s">
        <v>29</v>
      </c>
      <c r="H166" s="180" t="s">
        <v>111</v>
      </c>
      <c r="I166" s="181" t="s">
        <v>988</v>
      </c>
      <c r="J166" s="182" t="s">
        <v>85</v>
      </c>
      <c r="K166" s="229" t="s">
        <v>268</v>
      </c>
      <c r="L166" s="183">
        <v>57</v>
      </c>
      <c r="M166" s="184" t="str">
        <f>IF(ISERROR(VLOOKUP(L166,Proposito_programa!$C$2:$E$59,2,FALSE))," ",VLOOKUP(L166,Proposito_programa!$C$2:$E$59,2,FALSE))</f>
        <v>Gestión pública local</v>
      </c>
      <c r="N166" s="184" t="str">
        <f>IF(ISERROR(VLOOKUP(L166,Proposito_programa!$C$2:$E$59,3,FALSE))," ",VLOOKUP(L166,Proposito_programa!$C$2:$E$59,3,FALSE))</f>
        <v>Propósito 5: Construir Bogotá - Región con gobierno abierto, transparente y ciudadanía consciente</v>
      </c>
      <c r="O166" s="185" t="s">
        <v>1920</v>
      </c>
      <c r="P166" s="186">
        <v>1</v>
      </c>
      <c r="Q166" s="187">
        <v>1030699005</v>
      </c>
      <c r="R166" s="341" t="s">
        <v>1543</v>
      </c>
      <c r="S166" s="187" t="s">
        <v>362</v>
      </c>
      <c r="T166" s="187"/>
      <c r="U166" s="188"/>
      <c r="V166" s="189"/>
      <c r="W166" s="190">
        <v>10500000</v>
      </c>
      <c r="X166" s="191"/>
      <c r="Y166" s="192">
        <v>1</v>
      </c>
      <c r="Z166" s="190">
        <v>5250000</v>
      </c>
      <c r="AA166" s="260">
        <f t="shared" si="10"/>
        <v>15750000</v>
      </c>
      <c r="AB166" s="355">
        <v>15108333</v>
      </c>
      <c r="AC166" s="193">
        <v>44264</v>
      </c>
      <c r="AD166" s="193">
        <v>44267</v>
      </c>
      <c r="AE166" s="193">
        <v>44541</v>
      </c>
      <c r="AF166" s="194">
        <v>180</v>
      </c>
      <c r="AG166" s="194">
        <v>1</v>
      </c>
      <c r="AH166" s="195">
        <v>90</v>
      </c>
      <c r="AI166" s="187"/>
      <c r="AJ166" s="194"/>
      <c r="AK166" s="193"/>
      <c r="AL166" s="194"/>
      <c r="AM166" s="197"/>
      <c r="AN166" s="197"/>
      <c r="AO166" s="197" t="s">
        <v>1718</v>
      </c>
      <c r="AP166" s="197"/>
      <c r="AQ166" s="382">
        <f t="shared" si="9"/>
        <v>0.95925923809523805</v>
      </c>
      <c r="AR166" s="37"/>
      <c r="AS166" s="37"/>
      <c r="AT166" s="37"/>
      <c r="AU166" s="37"/>
      <c r="AV166" s="37"/>
      <c r="AW166" s="37"/>
    </row>
    <row r="167" spans="1:49" s="198" customFormat="1" ht="27.95" hidden="1" customHeight="1">
      <c r="A167" s="198">
        <v>1</v>
      </c>
      <c r="B167" s="176">
        <v>309</v>
      </c>
      <c r="C167" s="176">
        <v>2021</v>
      </c>
      <c r="D167" s="176" t="s">
        <v>1242</v>
      </c>
      <c r="E167" s="332" t="s">
        <v>1243</v>
      </c>
      <c r="F167" s="178" t="s">
        <v>88</v>
      </c>
      <c r="G167" s="179" t="s">
        <v>86</v>
      </c>
      <c r="H167" s="180" t="s">
        <v>115</v>
      </c>
      <c r="I167" s="181" t="s">
        <v>1326</v>
      </c>
      <c r="J167" s="182" t="s">
        <v>85</v>
      </c>
      <c r="K167" s="229" t="s">
        <v>268</v>
      </c>
      <c r="L167" s="183">
        <v>57</v>
      </c>
      <c r="M167" s="184" t="str">
        <f>IF(ISERROR(VLOOKUP(L167,Proposito_programa!$C$2:$E$59,2,FALSE))," ",VLOOKUP(L167,Proposito_programa!$C$2:$E$59,2,FALSE))</f>
        <v>Gestión pública local</v>
      </c>
      <c r="N167" s="184" t="str">
        <f>IF(ISERROR(VLOOKUP(L167,Proposito_programa!$C$2:$E$59,3,FALSE))," ",VLOOKUP(L167,Proposito_programa!$C$2:$E$59,3,FALSE))</f>
        <v>Propósito 5: Construir Bogotá - Región con gobierno abierto, transparente y ciudadanía consciente</v>
      </c>
      <c r="O167" s="185" t="s">
        <v>1919</v>
      </c>
      <c r="P167" s="186">
        <v>4</v>
      </c>
      <c r="Q167" s="187">
        <v>900354279</v>
      </c>
      <c r="R167" s="341" t="s">
        <v>1664</v>
      </c>
      <c r="S167" s="187" t="s">
        <v>363</v>
      </c>
      <c r="T167" s="187"/>
      <c r="U167" s="188"/>
      <c r="V167" s="189"/>
      <c r="W167" s="190">
        <v>16657382</v>
      </c>
      <c r="X167" s="191"/>
      <c r="Y167" s="192"/>
      <c r="Z167" s="190"/>
      <c r="AA167" s="260">
        <f t="shared" si="10"/>
        <v>16657382</v>
      </c>
      <c r="AB167" s="355">
        <v>0</v>
      </c>
      <c r="AC167" s="193">
        <v>44524</v>
      </c>
      <c r="AD167" s="193">
        <v>44530</v>
      </c>
      <c r="AE167" s="193">
        <v>44590</v>
      </c>
      <c r="AF167" s="194">
        <v>60</v>
      </c>
      <c r="AG167" s="194"/>
      <c r="AH167" s="195"/>
      <c r="AI167" s="196"/>
      <c r="AJ167" s="194"/>
      <c r="AK167" s="193"/>
      <c r="AL167" s="194"/>
      <c r="AM167" s="197"/>
      <c r="AN167" s="197" t="s">
        <v>1718</v>
      </c>
      <c r="AO167" s="197"/>
      <c r="AP167" s="197"/>
      <c r="AQ167" s="382">
        <f t="shared" si="9"/>
        <v>0</v>
      </c>
      <c r="AR167" s="37"/>
      <c r="AS167" s="37"/>
      <c r="AT167" s="37"/>
      <c r="AU167" s="37"/>
      <c r="AV167" s="37"/>
      <c r="AW167" s="37"/>
    </row>
    <row r="168" spans="1:49" s="198" customFormat="1" ht="27.95" hidden="1" customHeight="1">
      <c r="A168" s="198">
        <v>1</v>
      </c>
      <c r="B168" s="176">
        <v>167</v>
      </c>
      <c r="C168" s="176">
        <v>2021</v>
      </c>
      <c r="D168" s="176" t="s">
        <v>780</v>
      </c>
      <c r="E168" s="177" t="s">
        <v>781</v>
      </c>
      <c r="F168" s="178" t="s">
        <v>90</v>
      </c>
      <c r="G168" s="179" t="s">
        <v>29</v>
      </c>
      <c r="H168" s="180" t="s">
        <v>111</v>
      </c>
      <c r="I168" s="181" t="s">
        <v>1093</v>
      </c>
      <c r="J168" s="182" t="s">
        <v>85</v>
      </c>
      <c r="K168" s="229" t="s">
        <v>268</v>
      </c>
      <c r="L168" s="183">
        <v>43</v>
      </c>
      <c r="M168" s="184" t="str">
        <f>IF(ISERROR(VLOOKUP(L168,Proposito_programa!$C$2:$E$59,2,FALSE))," ",VLOOKUP(L168,Proposito_programa!$C$2:$E$59,2,FALSE))</f>
        <v>Cultura ciudadana para la confianza, la convivencia y la participación desde la vida cotidiana</v>
      </c>
      <c r="N168" s="184" t="str">
        <f>IF(ISERROR(VLOOKUP(L168,Proposito_programa!$C$2:$E$59,3,FALSE))," ",VLOOKUP(L168,Proposito_programa!$C$2:$E$59,3,FALSE))</f>
        <v>Propósito 3: Inspirar confianza y legitimidad para vivir sin miedo y ser epicentro de cultura ciudadana, paz y reconciliación</v>
      </c>
      <c r="O168" s="185" t="s">
        <v>1914</v>
      </c>
      <c r="P168" s="186">
        <v>1</v>
      </c>
      <c r="Q168" s="187">
        <v>1031150866</v>
      </c>
      <c r="R168" s="341" t="s">
        <v>1523</v>
      </c>
      <c r="S168" s="187" t="s">
        <v>362</v>
      </c>
      <c r="T168" s="187"/>
      <c r="U168" s="188"/>
      <c r="V168" s="189"/>
      <c r="W168" s="190">
        <v>19800000</v>
      </c>
      <c r="X168" s="191"/>
      <c r="Y168" s="192">
        <v>1</v>
      </c>
      <c r="Z168" s="190">
        <v>3080000</v>
      </c>
      <c r="AA168" s="260">
        <f t="shared" si="10"/>
        <v>22880000</v>
      </c>
      <c r="AB168" s="355">
        <v>19726667</v>
      </c>
      <c r="AC168" s="193">
        <v>44253</v>
      </c>
      <c r="AD168" s="193">
        <v>44257</v>
      </c>
      <c r="AE168" s="193">
        <v>44574</v>
      </c>
      <c r="AF168" s="194">
        <v>270</v>
      </c>
      <c r="AG168" s="194">
        <v>1</v>
      </c>
      <c r="AH168" s="195">
        <v>42</v>
      </c>
      <c r="AI168" s="187">
        <v>1023969334</v>
      </c>
      <c r="AJ168" s="194" t="s">
        <v>1707</v>
      </c>
      <c r="AK168" s="193">
        <v>44459</v>
      </c>
      <c r="AL168" s="252">
        <v>5280000</v>
      </c>
      <c r="AM168" s="197"/>
      <c r="AN168" s="197"/>
      <c r="AO168" s="197" t="s">
        <v>1718</v>
      </c>
      <c r="AP168" s="197"/>
      <c r="AQ168" s="382">
        <f t="shared" si="9"/>
        <v>0.86217950174825175</v>
      </c>
      <c r="AR168" s="37"/>
      <c r="AS168" s="37"/>
      <c r="AT168" s="37"/>
      <c r="AU168" s="37"/>
      <c r="AV168" s="37"/>
      <c r="AW168" s="37"/>
    </row>
    <row r="169" spans="1:49" s="198" customFormat="1" ht="27.95" hidden="1" customHeight="1">
      <c r="A169" s="198">
        <v>1</v>
      </c>
      <c r="B169" s="176">
        <v>256</v>
      </c>
      <c r="C169" s="176">
        <v>2021</v>
      </c>
      <c r="D169" s="176" t="s">
        <v>1179</v>
      </c>
      <c r="E169" s="177" t="s">
        <v>930</v>
      </c>
      <c r="F169" s="178" t="s">
        <v>90</v>
      </c>
      <c r="G169" s="179" t="s">
        <v>29</v>
      </c>
      <c r="H169" s="180" t="s">
        <v>111</v>
      </c>
      <c r="I169" s="181" t="s">
        <v>1154</v>
      </c>
      <c r="J169" s="182" t="s">
        <v>85</v>
      </c>
      <c r="K169" s="229" t="s">
        <v>268</v>
      </c>
      <c r="L169" s="183">
        <v>30</v>
      </c>
      <c r="M169" s="184" t="str">
        <f>IF(ISERROR(VLOOKUP(L169,Proposito_programa!$C$2:$E$59,2,FALSE))," ",VLOOKUP(L169,Proposito_programa!$C$2:$E$59,2,FALSE))</f>
        <v>Eficiencia en la atención de emergencias</v>
      </c>
      <c r="N169" s="184" t="str">
        <f>IF(ISERROR(VLOOKUP(L169,Proposito_programa!$C$2:$E$59,3,FALSE))," ",VLOOKUP(L169,Proposito_programa!$C$2:$E$59,3,FALSE))</f>
        <v>Propósito 2 : Cambiar Nuestros Hábitos de Vida para Reverdecer a Bogotá y Adaptarnos y Mitigar la Crisis Climática</v>
      </c>
      <c r="O169" s="185" t="s">
        <v>1909</v>
      </c>
      <c r="P169" s="186">
        <v>1</v>
      </c>
      <c r="Q169" s="187">
        <v>1033747880</v>
      </c>
      <c r="R169" s="341" t="s">
        <v>1608</v>
      </c>
      <c r="S169" s="187" t="s">
        <v>362</v>
      </c>
      <c r="T169" s="187"/>
      <c r="U169" s="188"/>
      <c r="V169" s="189"/>
      <c r="W169" s="190">
        <v>19800000</v>
      </c>
      <c r="X169" s="191"/>
      <c r="Y169" s="192"/>
      <c r="Z169" s="190"/>
      <c r="AA169" s="260">
        <f t="shared" si="10"/>
        <v>19800000</v>
      </c>
      <c r="AB169" s="355">
        <v>15253333</v>
      </c>
      <c r="AC169" s="193">
        <v>44419</v>
      </c>
      <c r="AD169" s="193">
        <v>44425</v>
      </c>
      <c r="AE169" s="193">
        <v>44562</v>
      </c>
      <c r="AF169" s="194">
        <v>135</v>
      </c>
      <c r="AG169" s="194"/>
      <c r="AH169" s="195"/>
      <c r="AI169" s="187">
        <v>79695295</v>
      </c>
      <c r="AJ169" s="194" t="s">
        <v>1712</v>
      </c>
      <c r="AK169" s="193">
        <v>44490</v>
      </c>
      <c r="AL169" s="252">
        <v>10413333</v>
      </c>
      <c r="AM169" s="197"/>
      <c r="AN169" s="197"/>
      <c r="AO169" s="197" t="s">
        <v>1718</v>
      </c>
      <c r="AP169" s="197"/>
      <c r="AQ169" s="382">
        <f t="shared" si="9"/>
        <v>0.77037035353535355</v>
      </c>
      <c r="AR169" s="37"/>
      <c r="AS169" s="37"/>
      <c r="AT169" s="37"/>
      <c r="AU169" s="37"/>
      <c r="AV169" s="37"/>
      <c r="AW169" s="37"/>
    </row>
    <row r="170" spans="1:49" s="198" customFormat="1" ht="27.95" hidden="1" customHeight="1">
      <c r="A170" s="198">
        <v>1</v>
      </c>
      <c r="B170" s="176">
        <v>127</v>
      </c>
      <c r="C170" s="176">
        <v>2021</v>
      </c>
      <c r="D170" s="176" t="s">
        <v>735</v>
      </c>
      <c r="E170" s="177" t="s">
        <v>736</v>
      </c>
      <c r="F170" s="178" t="s">
        <v>90</v>
      </c>
      <c r="G170" s="179" t="s">
        <v>29</v>
      </c>
      <c r="H170" s="180" t="s">
        <v>111</v>
      </c>
      <c r="I170" s="181" t="s">
        <v>1077</v>
      </c>
      <c r="J170" s="182" t="s">
        <v>85</v>
      </c>
      <c r="K170" s="229" t="s">
        <v>268</v>
      </c>
      <c r="L170" s="183">
        <v>57</v>
      </c>
      <c r="M170" s="184" t="str">
        <f>IF(ISERROR(VLOOKUP(L170,Proposito_programa!$C$2:$E$59,2,FALSE))," ",VLOOKUP(L170,Proposito_programa!$C$2:$E$59,2,FALSE))</f>
        <v>Gestión pública local</v>
      </c>
      <c r="N170" s="184" t="str">
        <f>IF(ISERROR(VLOOKUP(L170,Proposito_programa!$C$2:$E$59,3,FALSE))," ",VLOOKUP(L170,Proposito_programa!$C$2:$E$59,3,FALSE))</f>
        <v>Propósito 5: Construir Bogotá - Región con gobierno abierto, transparente y ciudadanía consciente</v>
      </c>
      <c r="O170" s="185" t="s">
        <v>1919</v>
      </c>
      <c r="P170" s="186">
        <v>1</v>
      </c>
      <c r="Q170" s="187">
        <v>1094896721</v>
      </c>
      <c r="R170" s="341" t="s">
        <v>1483</v>
      </c>
      <c r="S170" s="187" t="s">
        <v>362</v>
      </c>
      <c r="T170" s="187"/>
      <c r="U170" s="188"/>
      <c r="V170" s="189"/>
      <c r="W170" s="190">
        <v>26000000</v>
      </c>
      <c r="X170" s="191"/>
      <c r="Y170" s="192"/>
      <c r="Z170" s="190"/>
      <c r="AA170" s="260">
        <f t="shared" si="10"/>
        <v>26000000</v>
      </c>
      <c r="AB170" s="355">
        <v>21840000</v>
      </c>
      <c r="AC170" s="193">
        <v>44264</v>
      </c>
      <c r="AD170" s="193">
        <v>44274</v>
      </c>
      <c r="AE170" s="193">
        <v>44579</v>
      </c>
      <c r="AF170" s="194">
        <v>300</v>
      </c>
      <c r="AG170" s="194"/>
      <c r="AH170" s="195"/>
      <c r="AI170" s="187"/>
      <c r="AJ170" s="194"/>
      <c r="AK170" s="193"/>
      <c r="AL170" s="194"/>
      <c r="AM170" s="197"/>
      <c r="AN170" s="197"/>
      <c r="AO170" s="197" t="s">
        <v>1718</v>
      </c>
      <c r="AP170" s="197"/>
      <c r="AQ170" s="382">
        <f t="shared" si="9"/>
        <v>0.84</v>
      </c>
      <c r="AR170" s="37"/>
      <c r="AS170" s="37"/>
      <c r="AT170" s="37"/>
      <c r="AU170" s="37"/>
      <c r="AV170" s="37"/>
      <c r="AW170" s="37"/>
    </row>
    <row r="171" spans="1:49" s="198" customFormat="1" ht="27.95" hidden="1" customHeight="1">
      <c r="A171" s="198">
        <v>1</v>
      </c>
      <c r="B171" s="176">
        <v>159</v>
      </c>
      <c r="C171" s="176">
        <v>2021</v>
      </c>
      <c r="D171" s="176" t="s">
        <v>780</v>
      </c>
      <c r="E171" s="177" t="s">
        <v>781</v>
      </c>
      <c r="F171" s="178" t="s">
        <v>90</v>
      </c>
      <c r="G171" s="179" t="s">
        <v>29</v>
      </c>
      <c r="H171" s="180" t="s">
        <v>111</v>
      </c>
      <c r="I171" s="181" t="s">
        <v>1093</v>
      </c>
      <c r="J171" s="182" t="s">
        <v>85</v>
      </c>
      <c r="K171" s="229" t="s">
        <v>268</v>
      </c>
      <c r="L171" s="183">
        <v>43</v>
      </c>
      <c r="M171" s="184" t="str">
        <f>IF(ISERROR(VLOOKUP(L171,Proposito_programa!$C$2:$E$59,2,FALSE))," ",VLOOKUP(L171,Proposito_programa!$C$2:$E$59,2,FALSE))</f>
        <v>Cultura ciudadana para la confianza, la convivencia y la participación desde la vida cotidiana</v>
      </c>
      <c r="N171" s="184" t="str">
        <f>IF(ISERROR(VLOOKUP(L171,Proposito_programa!$C$2:$E$59,3,FALSE))," ",VLOOKUP(L171,Proposito_programa!$C$2:$E$59,3,FALSE))</f>
        <v>Propósito 3: Inspirar confianza y legitimidad para vivir sin miedo y ser epicentro de cultura ciudadana, paz y reconciliación</v>
      </c>
      <c r="O171" s="185" t="s">
        <v>1914</v>
      </c>
      <c r="P171" s="186">
        <v>1</v>
      </c>
      <c r="Q171" s="187">
        <v>1023892888</v>
      </c>
      <c r="R171" s="341" t="s">
        <v>1515</v>
      </c>
      <c r="S171" s="187" t="s">
        <v>362</v>
      </c>
      <c r="T171" s="187"/>
      <c r="U171" s="188"/>
      <c r="V171" s="189"/>
      <c r="W171" s="190">
        <v>19800000</v>
      </c>
      <c r="X171" s="191"/>
      <c r="Y171" s="192">
        <v>1</v>
      </c>
      <c r="Z171" s="190">
        <v>3153333</v>
      </c>
      <c r="AA171" s="260">
        <f t="shared" si="10"/>
        <v>22953333</v>
      </c>
      <c r="AB171" s="355">
        <v>19800000</v>
      </c>
      <c r="AC171" s="193">
        <v>44253</v>
      </c>
      <c r="AD171" s="193">
        <v>44256</v>
      </c>
      <c r="AE171" s="193">
        <v>44574</v>
      </c>
      <c r="AF171" s="194">
        <v>270</v>
      </c>
      <c r="AG171" s="194">
        <v>1</v>
      </c>
      <c r="AH171" s="195">
        <v>43</v>
      </c>
      <c r="AI171" s="187"/>
      <c r="AJ171" s="194"/>
      <c r="AK171" s="193"/>
      <c r="AL171" s="194"/>
      <c r="AM171" s="197"/>
      <c r="AN171" s="197"/>
      <c r="AO171" s="197" t="s">
        <v>1718</v>
      </c>
      <c r="AP171" s="197"/>
      <c r="AQ171" s="382">
        <f t="shared" si="9"/>
        <v>0.86261982083386324</v>
      </c>
      <c r="AR171" s="37"/>
      <c r="AS171" s="37"/>
      <c r="AT171" s="37"/>
      <c r="AU171" s="37"/>
      <c r="AV171" s="37"/>
      <c r="AW171" s="37"/>
    </row>
    <row r="172" spans="1:49" s="198" customFormat="1" ht="27.95" hidden="1" customHeight="1">
      <c r="A172" s="198">
        <v>1</v>
      </c>
      <c r="B172" s="176">
        <v>277</v>
      </c>
      <c r="C172" s="176">
        <v>2021</v>
      </c>
      <c r="D172" s="176" t="s">
        <v>973</v>
      </c>
      <c r="E172" s="177" t="s">
        <v>974</v>
      </c>
      <c r="F172" s="178" t="s">
        <v>90</v>
      </c>
      <c r="G172" s="179" t="s">
        <v>29</v>
      </c>
      <c r="H172" s="180" t="s">
        <v>111</v>
      </c>
      <c r="I172" s="181" t="s">
        <v>1163</v>
      </c>
      <c r="J172" s="182" t="s">
        <v>85</v>
      </c>
      <c r="K172" s="229" t="s">
        <v>268</v>
      </c>
      <c r="L172" s="183">
        <v>1</v>
      </c>
      <c r="M172" s="184" t="str">
        <f>IF(ISERROR(VLOOKUP(L172,Proposito_programa!$C$2:$E$59,2,FALSE))," ",VLOOKUP(L172,Proposito_programa!$C$2:$E$59,2,FALSE))</f>
        <v>Subsidios y transferencias para la equidad</v>
      </c>
      <c r="N172" s="184" t="str">
        <f>IF(ISERROR(VLOOKUP(L172,Proposito_programa!$C$2:$E$59,3,FALSE))," ",VLOOKUP(L172,Proposito_programa!$C$2:$E$59,3,FALSE))</f>
        <v>Propósito 1: Hacer un nuevo contrato social para incrementar la inclusión social, productiva y política</v>
      </c>
      <c r="O172" s="185" t="s">
        <v>1905</v>
      </c>
      <c r="P172" s="186">
        <v>1</v>
      </c>
      <c r="Q172" s="187">
        <v>52848590</v>
      </c>
      <c r="R172" s="341" t="s">
        <v>1630</v>
      </c>
      <c r="S172" s="187" t="s">
        <v>362</v>
      </c>
      <c r="T172" s="187"/>
      <c r="U172" s="188"/>
      <c r="V172" s="189"/>
      <c r="W172" s="190">
        <v>45000000</v>
      </c>
      <c r="X172" s="191"/>
      <c r="Y172" s="192"/>
      <c r="Z172" s="190"/>
      <c r="AA172" s="260">
        <f t="shared" si="10"/>
        <v>45000000</v>
      </c>
      <c r="AB172" s="355">
        <v>13350000</v>
      </c>
      <c r="AC172" s="193">
        <v>44435</v>
      </c>
      <c r="AD172" s="193">
        <v>44441</v>
      </c>
      <c r="AE172" s="193">
        <v>44743</v>
      </c>
      <c r="AF172" s="194">
        <v>300</v>
      </c>
      <c r="AG172" s="194"/>
      <c r="AH172" s="195"/>
      <c r="AI172" s="196"/>
      <c r="AJ172" s="194"/>
      <c r="AK172" s="193"/>
      <c r="AL172" s="194"/>
      <c r="AM172" s="197"/>
      <c r="AN172" s="197" t="s">
        <v>1718</v>
      </c>
      <c r="AO172" s="197"/>
      <c r="AP172" s="197"/>
      <c r="AQ172" s="382">
        <f t="shared" si="9"/>
        <v>0.29666666666666669</v>
      </c>
      <c r="AR172" s="37"/>
      <c r="AS172" s="37"/>
      <c r="AT172" s="37"/>
      <c r="AU172" s="37"/>
      <c r="AV172" s="37"/>
      <c r="AW172" s="37"/>
    </row>
    <row r="173" spans="1:49" s="198" customFormat="1" ht="27.95" hidden="1" customHeight="1">
      <c r="A173" s="198">
        <v>1</v>
      </c>
      <c r="B173" s="176">
        <v>196</v>
      </c>
      <c r="C173" s="176">
        <v>2021</v>
      </c>
      <c r="D173" s="176" t="s">
        <v>822</v>
      </c>
      <c r="E173" s="177" t="s">
        <v>823</v>
      </c>
      <c r="F173" s="178" t="s">
        <v>90</v>
      </c>
      <c r="G173" s="179" t="s">
        <v>29</v>
      </c>
      <c r="H173" s="180" t="s">
        <v>111</v>
      </c>
      <c r="I173" s="181" t="s">
        <v>1112</v>
      </c>
      <c r="J173" s="182" t="s">
        <v>85</v>
      </c>
      <c r="K173" s="229" t="s">
        <v>268</v>
      </c>
      <c r="L173" s="183">
        <v>57</v>
      </c>
      <c r="M173" s="184" t="str">
        <f>IF(ISERROR(VLOOKUP(L173,Proposito_programa!$C$2:$E$59,2,FALSE))," ",VLOOKUP(L173,Proposito_programa!$C$2:$E$59,2,FALSE))</f>
        <v>Gestión pública local</v>
      </c>
      <c r="N173" s="184" t="str">
        <f>IF(ISERROR(VLOOKUP(L173,Proposito_programa!$C$2:$E$59,3,FALSE))," ",VLOOKUP(L173,Proposito_programa!$C$2:$E$59,3,FALSE))</f>
        <v>Propósito 5: Construir Bogotá - Región con gobierno abierto, transparente y ciudadanía consciente</v>
      </c>
      <c r="O173" s="185" t="s">
        <v>1919</v>
      </c>
      <c r="P173" s="186">
        <v>1</v>
      </c>
      <c r="Q173" s="187">
        <v>1012347519</v>
      </c>
      <c r="R173" s="341" t="s">
        <v>1551</v>
      </c>
      <c r="S173" s="187" t="s">
        <v>362</v>
      </c>
      <c r="T173" s="187"/>
      <c r="U173" s="188"/>
      <c r="V173" s="189"/>
      <c r="W173" s="190">
        <v>43000000</v>
      </c>
      <c r="X173" s="191"/>
      <c r="Y173" s="192"/>
      <c r="Z173" s="190"/>
      <c r="AA173" s="260">
        <f t="shared" si="10"/>
        <v>43000000</v>
      </c>
      <c r="AB173" s="355">
        <v>17486667</v>
      </c>
      <c r="AC173" s="193">
        <v>44279</v>
      </c>
      <c r="AD173" s="193">
        <v>44284</v>
      </c>
      <c r="AE173" s="193">
        <v>44589</v>
      </c>
      <c r="AF173" s="194">
        <v>300</v>
      </c>
      <c r="AG173" s="194"/>
      <c r="AH173" s="195"/>
      <c r="AI173" s="187"/>
      <c r="AJ173" s="194"/>
      <c r="AK173" s="193"/>
      <c r="AL173" s="194"/>
      <c r="AM173" s="197"/>
      <c r="AN173" s="197"/>
      <c r="AO173" s="197" t="s">
        <v>1718</v>
      </c>
      <c r="AP173" s="197"/>
      <c r="AQ173" s="382">
        <f t="shared" si="9"/>
        <v>0.40666667441860466</v>
      </c>
      <c r="AR173" s="37"/>
      <c r="AS173" s="37"/>
      <c r="AT173" s="37"/>
      <c r="AU173" s="37"/>
      <c r="AV173" s="37"/>
      <c r="AW173" s="37"/>
    </row>
    <row r="174" spans="1:49" s="198" customFormat="1" ht="27.95" hidden="1" customHeight="1">
      <c r="A174" s="198">
        <v>1</v>
      </c>
      <c r="B174" s="176">
        <v>282</v>
      </c>
      <c r="C174" s="176">
        <v>2021</v>
      </c>
      <c r="D174" s="176" t="s">
        <v>1186</v>
      </c>
      <c r="E174" s="177" t="s">
        <v>1187</v>
      </c>
      <c r="F174" s="178" t="s">
        <v>90</v>
      </c>
      <c r="G174" s="179" t="s">
        <v>29</v>
      </c>
      <c r="H174" s="180" t="s">
        <v>111</v>
      </c>
      <c r="I174" s="181" t="s">
        <v>1306</v>
      </c>
      <c r="J174" s="182" t="s">
        <v>85</v>
      </c>
      <c r="K174" s="229" t="s">
        <v>268</v>
      </c>
      <c r="L174" s="183">
        <v>45</v>
      </c>
      <c r="M174" s="184" t="str">
        <f>IF(ISERROR(VLOOKUP(L174,Proposito_programa!$C$2:$E$59,2,FALSE))," ",VLOOKUP(L174,Proposito_programa!$C$2:$E$59,2,FALSE))</f>
        <v>Espacio público más seguro y construido colectivamente</v>
      </c>
      <c r="N174" s="184" t="str">
        <f>IF(ISERROR(VLOOKUP(L174,Proposito_programa!$C$2:$E$59,3,FALSE))," ",VLOOKUP(L174,Proposito_programa!$C$2:$E$59,3,FALSE))</f>
        <v>Propósito 3: Inspirar confianza y legitimidad para vivir sin miedo y ser epicentro de cultura ciudadana, paz y reconciliación</v>
      </c>
      <c r="O174" s="185" t="s">
        <v>1915</v>
      </c>
      <c r="P174" s="186">
        <v>1</v>
      </c>
      <c r="Q174" s="187">
        <v>1140826131</v>
      </c>
      <c r="R174" s="341" t="s">
        <v>1635</v>
      </c>
      <c r="S174" s="187" t="s">
        <v>362</v>
      </c>
      <c r="T174" s="187"/>
      <c r="U174" s="188"/>
      <c r="V174" s="189"/>
      <c r="W174" s="190">
        <v>20000000</v>
      </c>
      <c r="X174" s="191"/>
      <c r="Y174" s="192"/>
      <c r="Z174" s="190"/>
      <c r="AA174" s="260">
        <f t="shared" si="10"/>
        <v>20000000</v>
      </c>
      <c r="AB174" s="355">
        <v>13000000</v>
      </c>
      <c r="AC174" s="193">
        <v>44447</v>
      </c>
      <c r="AD174" s="193">
        <v>44452</v>
      </c>
      <c r="AE174" s="193">
        <v>44573</v>
      </c>
      <c r="AF174" s="194">
        <v>120</v>
      </c>
      <c r="AG174" s="194"/>
      <c r="AH174" s="195"/>
      <c r="AI174" s="196"/>
      <c r="AJ174" s="194"/>
      <c r="AK174" s="193"/>
      <c r="AL174" s="194"/>
      <c r="AM174" s="197"/>
      <c r="AN174" s="197"/>
      <c r="AO174" s="197" t="s">
        <v>1718</v>
      </c>
      <c r="AP174" s="197"/>
      <c r="AQ174" s="382">
        <f t="shared" si="9"/>
        <v>0.65</v>
      </c>
      <c r="AR174" s="37"/>
      <c r="AS174" s="37"/>
      <c r="AT174" s="37"/>
      <c r="AU174" s="37"/>
      <c r="AV174" s="37"/>
      <c r="AW174" s="37"/>
    </row>
    <row r="175" spans="1:49" s="198" customFormat="1" ht="27.95" hidden="1" customHeight="1">
      <c r="A175" s="198">
        <v>1</v>
      </c>
      <c r="B175" s="176">
        <v>195</v>
      </c>
      <c r="C175" s="176">
        <v>2021</v>
      </c>
      <c r="D175" s="176" t="s">
        <v>820</v>
      </c>
      <c r="E175" s="177" t="s">
        <v>821</v>
      </c>
      <c r="F175" s="178" t="s">
        <v>90</v>
      </c>
      <c r="G175" s="179" t="s">
        <v>29</v>
      </c>
      <c r="H175" s="180" t="s">
        <v>111</v>
      </c>
      <c r="I175" s="181" t="s">
        <v>1111</v>
      </c>
      <c r="J175" s="182" t="s">
        <v>85</v>
      </c>
      <c r="K175" s="229" t="s">
        <v>268</v>
      </c>
      <c r="L175" s="183">
        <v>57</v>
      </c>
      <c r="M175" s="184" t="str">
        <f>IF(ISERROR(VLOOKUP(L175,Proposito_programa!$C$2:$E$59,2,FALSE))," ",VLOOKUP(L175,Proposito_programa!$C$2:$E$59,2,FALSE))</f>
        <v>Gestión pública local</v>
      </c>
      <c r="N175" s="184" t="str">
        <f>IF(ISERROR(VLOOKUP(L175,Proposito_programa!$C$2:$E$59,3,FALSE))," ",VLOOKUP(L175,Proposito_programa!$C$2:$E$59,3,FALSE))</f>
        <v>Propósito 5: Construir Bogotá - Región con gobierno abierto, transparente y ciudadanía consciente</v>
      </c>
      <c r="O175" s="185" t="s">
        <v>1919</v>
      </c>
      <c r="P175" s="186">
        <v>1</v>
      </c>
      <c r="Q175" s="187">
        <v>79751910</v>
      </c>
      <c r="R175" s="341" t="s">
        <v>1550</v>
      </c>
      <c r="S175" s="187" t="s">
        <v>362</v>
      </c>
      <c r="T175" s="187"/>
      <c r="U175" s="188"/>
      <c r="V175" s="189"/>
      <c r="W175" s="190">
        <v>52000000</v>
      </c>
      <c r="X175" s="191"/>
      <c r="Y175" s="192"/>
      <c r="Z175" s="190"/>
      <c r="AA175" s="260">
        <f t="shared" si="10"/>
        <v>52000000</v>
      </c>
      <c r="AB175" s="355">
        <v>42813332</v>
      </c>
      <c r="AC175" s="193">
        <v>44271</v>
      </c>
      <c r="AD175" s="193">
        <v>44279</v>
      </c>
      <c r="AE175" s="193">
        <v>44552</v>
      </c>
      <c r="AF175" s="194">
        <v>300</v>
      </c>
      <c r="AG175" s="194"/>
      <c r="AH175" s="195"/>
      <c r="AI175" s="187">
        <v>1032390744</v>
      </c>
      <c r="AJ175" s="194" t="s">
        <v>1708</v>
      </c>
      <c r="AK175" s="193">
        <v>44462</v>
      </c>
      <c r="AL175" s="252">
        <v>20973334</v>
      </c>
      <c r="AM175" s="197"/>
      <c r="AN175" s="197"/>
      <c r="AO175" s="197" t="s">
        <v>1718</v>
      </c>
      <c r="AP175" s="197"/>
      <c r="AQ175" s="382">
        <f t="shared" si="9"/>
        <v>0.82333330769230773</v>
      </c>
      <c r="AR175" s="37"/>
      <c r="AS175" s="37"/>
      <c r="AT175" s="37"/>
      <c r="AU175" s="37"/>
      <c r="AV175" s="37"/>
      <c r="AW175" s="37"/>
    </row>
    <row r="176" spans="1:49" s="198" customFormat="1" ht="27.95" hidden="1" customHeight="1">
      <c r="A176" s="198">
        <v>1</v>
      </c>
      <c r="B176" s="176">
        <v>38</v>
      </c>
      <c r="C176" s="176">
        <v>2021</v>
      </c>
      <c r="D176" s="176" t="s">
        <v>562</v>
      </c>
      <c r="E176" s="177" t="s">
        <v>563</v>
      </c>
      <c r="F176" s="178" t="s">
        <v>90</v>
      </c>
      <c r="G176" s="179" t="s">
        <v>29</v>
      </c>
      <c r="H176" s="180" t="s">
        <v>111</v>
      </c>
      <c r="I176" s="181" t="s">
        <v>1017</v>
      </c>
      <c r="J176" s="182" t="s">
        <v>85</v>
      </c>
      <c r="K176" s="229" t="s">
        <v>268</v>
      </c>
      <c r="L176" s="183">
        <v>57</v>
      </c>
      <c r="M176" s="184" t="str">
        <f>IF(ISERROR(VLOOKUP(L176,Proposito_programa!$C$2:$E$59,2,FALSE))," ",VLOOKUP(L176,Proposito_programa!$C$2:$E$59,2,FALSE))</f>
        <v>Gestión pública local</v>
      </c>
      <c r="N176" s="184" t="str">
        <f>IF(ISERROR(VLOOKUP(L176,Proposito_programa!$C$2:$E$59,3,FALSE))," ",VLOOKUP(L176,Proposito_programa!$C$2:$E$59,3,FALSE))</f>
        <v>Propósito 5: Construir Bogotá - Región con gobierno abierto, transparente y ciudadanía consciente</v>
      </c>
      <c r="O176" s="185" t="s">
        <v>1920</v>
      </c>
      <c r="P176" s="186">
        <v>1</v>
      </c>
      <c r="Q176" s="187">
        <v>1019086865</v>
      </c>
      <c r="R176" s="341" t="s">
        <v>1395</v>
      </c>
      <c r="S176" s="187" t="s">
        <v>362</v>
      </c>
      <c r="T176" s="187"/>
      <c r="U176" s="188"/>
      <c r="V176" s="189"/>
      <c r="W176" s="190">
        <v>31200000</v>
      </c>
      <c r="X176" s="191"/>
      <c r="Y176" s="192">
        <v>1</v>
      </c>
      <c r="Z176" s="190">
        <v>15600000</v>
      </c>
      <c r="AA176" s="260">
        <f t="shared" si="10"/>
        <v>46800000</v>
      </c>
      <c r="AB176" s="355">
        <v>46800000</v>
      </c>
      <c r="AC176" s="193">
        <v>44232</v>
      </c>
      <c r="AD176" s="193">
        <v>44236</v>
      </c>
      <c r="AE176" s="193">
        <v>44508</v>
      </c>
      <c r="AF176" s="194">
        <v>180</v>
      </c>
      <c r="AG176" s="194">
        <v>1</v>
      </c>
      <c r="AH176" s="195">
        <v>90</v>
      </c>
      <c r="AI176" s="187"/>
      <c r="AJ176" s="194"/>
      <c r="AK176" s="193"/>
      <c r="AL176" s="194"/>
      <c r="AM176" s="197"/>
      <c r="AN176" s="197"/>
      <c r="AO176" s="197" t="s">
        <v>1718</v>
      </c>
      <c r="AP176" s="197"/>
      <c r="AQ176" s="382">
        <f t="shared" si="9"/>
        <v>1</v>
      </c>
      <c r="AR176" s="37"/>
      <c r="AS176" s="37"/>
      <c r="AT176" s="37"/>
      <c r="AU176" s="37"/>
      <c r="AV176" s="37"/>
      <c r="AW176" s="37"/>
    </row>
    <row r="177" spans="1:49" s="198" customFormat="1" ht="27.95" hidden="1" customHeight="1">
      <c r="A177" s="198">
        <v>1</v>
      </c>
      <c r="B177" s="176">
        <v>122</v>
      </c>
      <c r="C177" s="176">
        <v>2021</v>
      </c>
      <c r="D177" s="176" t="s">
        <v>725</v>
      </c>
      <c r="E177" s="177" t="s">
        <v>726</v>
      </c>
      <c r="F177" s="178" t="s">
        <v>90</v>
      </c>
      <c r="G177" s="179" t="s">
        <v>29</v>
      </c>
      <c r="H177" s="180" t="s">
        <v>111</v>
      </c>
      <c r="I177" s="181" t="s">
        <v>1073</v>
      </c>
      <c r="J177" s="182" t="s">
        <v>85</v>
      </c>
      <c r="K177" s="229" t="s">
        <v>268</v>
      </c>
      <c r="L177" s="183">
        <v>57</v>
      </c>
      <c r="M177" s="184" t="str">
        <f>IF(ISERROR(VLOOKUP(L177,Proposito_programa!$C$2:$E$59,2,FALSE))," ",VLOOKUP(L177,Proposito_programa!$C$2:$E$59,2,FALSE))</f>
        <v>Gestión pública local</v>
      </c>
      <c r="N177" s="184" t="str">
        <f>IF(ISERROR(VLOOKUP(L177,Proposito_programa!$C$2:$E$59,3,FALSE))," ",VLOOKUP(L177,Proposito_programa!$C$2:$E$59,3,FALSE))</f>
        <v>Propósito 5: Construir Bogotá - Región con gobierno abierto, transparente y ciudadanía consciente</v>
      </c>
      <c r="O177" s="185" t="s">
        <v>1919</v>
      </c>
      <c r="P177" s="186">
        <v>1</v>
      </c>
      <c r="Q177" s="187">
        <v>1032457982</v>
      </c>
      <c r="R177" s="341" t="s">
        <v>1478</v>
      </c>
      <c r="S177" s="187" t="s">
        <v>362</v>
      </c>
      <c r="T177" s="187"/>
      <c r="U177" s="188"/>
      <c r="V177" s="189"/>
      <c r="W177" s="190">
        <v>43000000</v>
      </c>
      <c r="X177" s="191"/>
      <c r="Y177" s="192"/>
      <c r="Z177" s="190"/>
      <c r="AA177" s="260">
        <f t="shared" si="10"/>
        <v>43000000</v>
      </c>
      <c r="AB177" s="355">
        <v>39846667</v>
      </c>
      <c r="AC177" s="193">
        <v>44246</v>
      </c>
      <c r="AD177" s="193">
        <v>44250</v>
      </c>
      <c r="AE177" s="193">
        <v>44552</v>
      </c>
      <c r="AF177" s="194">
        <v>300</v>
      </c>
      <c r="AG177" s="194"/>
      <c r="AH177" s="195"/>
      <c r="AI177" s="187"/>
      <c r="AJ177" s="194"/>
      <c r="AK177" s="193"/>
      <c r="AL177" s="194"/>
      <c r="AM177" s="197"/>
      <c r="AN177" s="197"/>
      <c r="AO177" s="197" t="s">
        <v>1718</v>
      </c>
      <c r="AP177" s="197"/>
      <c r="AQ177" s="382">
        <f t="shared" si="9"/>
        <v>0.92666667441860462</v>
      </c>
      <c r="AR177" s="37"/>
      <c r="AS177" s="37"/>
      <c r="AT177" s="37"/>
      <c r="AU177" s="37"/>
      <c r="AV177" s="37"/>
      <c r="AW177" s="37"/>
    </row>
    <row r="178" spans="1:49" s="198" customFormat="1" ht="27.95" hidden="1" customHeight="1">
      <c r="A178" s="198">
        <v>1</v>
      </c>
      <c r="B178" s="176">
        <v>240</v>
      </c>
      <c r="C178" s="176">
        <v>2021</v>
      </c>
      <c r="D178" s="176" t="s">
        <v>905</v>
      </c>
      <c r="E178" s="177" t="s">
        <v>906</v>
      </c>
      <c r="F178" s="178" t="s">
        <v>90</v>
      </c>
      <c r="G178" s="179" t="s">
        <v>29</v>
      </c>
      <c r="H178" s="180" t="s">
        <v>111</v>
      </c>
      <c r="I178" s="181" t="s">
        <v>1142</v>
      </c>
      <c r="J178" s="182" t="s">
        <v>85</v>
      </c>
      <c r="K178" s="229" t="s">
        <v>268</v>
      </c>
      <c r="L178" s="183">
        <v>57</v>
      </c>
      <c r="M178" s="184" t="str">
        <f>IF(ISERROR(VLOOKUP(L178,Proposito_programa!$C$2:$E$59,2,FALSE))," ",VLOOKUP(L178,Proposito_programa!$C$2:$E$59,2,FALSE))</f>
        <v>Gestión pública local</v>
      </c>
      <c r="N178" s="184" t="str">
        <f>IF(ISERROR(VLOOKUP(L178,Proposito_programa!$C$2:$E$59,3,FALSE))," ",VLOOKUP(L178,Proposito_programa!$C$2:$E$59,3,FALSE))</f>
        <v>Propósito 5: Construir Bogotá - Región con gobierno abierto, transparente y ciudadanía consciente</v>
      </c>
      <c r="O178" s="185" t="s">
        <v>1919</v>
      </c>
      <c r="P178" s="186">
        <v>1</v>
      </c>
      <c r="Q178" s="187">
        <v>79798180</v>
      </c>
      <c r="R178" s="341" t="s">
        <v>1593</v>
      </c>
      <c r="S178" s="187" t="s">
        <v>362</v>
      </c>
      <c r="T178" s="187"/>
      <c r="U178" s="188"/>
      <c r="V178" s="189"/>
      <c r="W178" s="190">
        <v>24000000</v>
      </c>
      <c r="X178" s="191"/>
      <c r="Y178" s="192"/>
      <c r="Z178" s="190"/>
      <c r="AA178" s="260">
        <f t="shared" si="10"/>
        <v>24000000</v>
      </c>
      <c r="AB178" s="355">
        <v>21200000</v>
      </c>
      <c r="AC178" s="193">
        <v>44390</v>
      </c>
      <c r="AD178" s="193">
        <v>44392</v>
      </c>
      <c r="AE178" s="193">
        <v>44514</v>
      </c>
      <c r="AF178" s="194">
        <v>120</v>
      </c>
      <c r="AG178" s="194"/>
      <c r="AH178" s="195"/>
      <c r="AI178" s="187"/>
      <c r="AJ178" s="194"/>
      <c r="AK178" s="193"/>
      <c r="AL178" s="194"/>
      <c r="AM178" s="197"/>
      <c r="AN178" s="197"/>
      <c r="AO178" s="197" t="s">
        <v>1718</v>
      </c>
      <c r="AP178" s="197"/>
      <c r="AQ178" s="382">
        <f t="shared" si="9"/>
        <v>0.8833333333333333</v>
      </c>
      <c r="AR178" s="37"/>
      <c r="AS178" s="37"/>
      <c r="AT178" s="37"/>
      <c r="AU178" s="37"/>
      <c r="AV178" s="37"/>
      <c r="AW178" s="37"/>
    </row>
    <row r="179" spans="1:49" s="198" customFormat="1" ht="27.95" hidden="1" customHeight="1">
      <c r="A179" s="198">
        <v>1</v>
      </c>
      <c r="B179" s="176">
        <v>147</v>
      </c>
      <c r="C179" s="176">
        <v>2021</v>
      </c>
      <c r="D179" s="176" t="s">
        <v>774</v>
      </c>
      <c r="E179" s="177" t="s">
        <v>775</v>
      </c>
      <c r="F179" s="178" t="s">
        <v>90</v>
      </c>
      <c r="G179" s="179" t="s">
        <v>29</v>
      </c>
      <c r="H179" s="180" t="s">
        <v>111</v>
      </c>
      <c r="I179" s="181" t="s">
        <v>1092</v>
      </c>
      <c r="J179" s="182" t="s">
        <v>85</v>
      </c>
      <c r="K179" s="229" t="s">
        <v>268</v>
      </c>
      <c r="L179" s="183">
        <v>57</v>
      </c>
      <c r="M179" s="184" t="str">
        <f>IF(ISERROR(VLOOKUP(L179,Proposito_programa!$C$2:$E$59,2,FALSE))," ",VLOOKUP(L179,Proposito_programa!$C$2:$E$59,2,FALSE))</f>
        <v>Gestión pública local</v>
      </c>
      <c r="N179" s="184" t="str">
        <f>IF(ISERROR(VLOOKUP(L179,Proposito_programa!$C$2:$E$59,3,FALSE))," ",VLOOKUP(L179,Proposito_programa!$C$2:$E$59,3,FALSE))</f>
        <v>Propósito 5: Construir Bogotá - Región con gobierno abierto, transparente y ciudadanía consciente</v>
      </c>
      <c r="O179" s="185" t="s">
        <v>1920</v>
      </c>
      <c r="P179" s="186">
        <v>1</v>
      </c>
      <c r="Q179" s="187">
        <v>79347561</v>
      </c>
      <c r="R179" s="341" t="s">
        <v>1503</v>
      </c>
      <c r="S179" s="187" t="s">
        <v>362</v>
      </c>
      <c r="T179" s="187"/>
      <c r="U179" s="188"/>
      <c r="V179" s="189"/>
      <c r="W179" s="190">
        <v>31200000</v>
      </c>
      <c r="X179" s="191"/>
      <c r="Y179" s="192">
        <v>1</v>
      </c>
      <c r="Z179" s="190">
        <v>15600000</v>
      </c>
      <c r="AA179" s="260">
        <f t="shared" si="10"/>
        <v>46800000</v>
      </c>
      <c r="AB179" s="355">
        <v>41600000</v>
      </c>
      <c r="AC179" s="193">
        <v>44252</v>
      </c>
      <c r="AD179" s="193">
        <v>44256</v>
      </c>
      <c r="AE179" s="193">
        <v>44530</v>
      </c>
      <c r="AF179" s="194">
        <v>180</v>
      </c>
      <c r="AG179" s="194">
        <v>1</v>
      </c>
      <c r="AH179" s="195">
        <v>90</v>
      </c>
      <c r="AI179" s="187"/>
      <c r="AJ179" s="194"/>
      <c r="AK179" s="193"/>
      <c r="AL179" s="194"/>
      <c r="AM179" s="197"/>
      <c r="AN179" s="197"/>
      <c r="AO179" s="197" t="s">
        <v>1718</v>
      </c>
      <c r="AP179" s="197"/>
      <c r="AQ179" s="382">
        <f t="shared" si="9"/>
        <v>0.88888888888888884</v>
      </c>
      <c r="AR179" s="37"/>
      <c r="AS179" s="37"/>
      <c r="AT179" s="37"/>
      <c r="AU179" s="37"/>
      <c r="AV179" s="37"/>
      <c r="AW179" s="37"/>
    </row>
    <row r="180" spans="1:49" s="198" customFormat="1" ht="27.95" hidden="1" customHeight="1">
      <c r="A180" s="198">
        <v>1</v>
      </c>
      <c r="B180" s="176">
        <v>129</v>
      </c>
      <c r="C180" s="176">
        <v>2021</v>
      </c>
      <c r="D180" s="176" t="s">
        <v>739</v>
      </c>
      <c r="E180" s="177" t="s">
        <v>740</v>
      </c>
      <c r="F180" s="178" t="s">
        <v>90</v>
      </c>
      <c r="G180" s="179" t="s">
        <v>29</v>
      </c>
      <c r="H180" s="180" t="s">
        <v>111</v>
      </c>
      <c r="I180" s="181" t="s">
        <v>1079</v>
      </c>
      <c r="J180" s="182" t="s">
        <v>85</v>
      </c>
      <c r="K180" s="229" t="s">
        <v>268</v>
      </c>
      <c r="L180" s="183">
        <v>57</v>
      </c>
      <c r="M180" s="184" t="str">
        <f>IF(ISERROR(VLOOKUP(L180,Proposito_programa!$C$2:$E$59,2,FALSE))," ",VLOOKUP(L180,Proposito_programa!$C$2:$E$59,2,FALSE))</f>
        <v>Gestión pública local</v>
      </c>
      <c r="N180" s="184" t="str">
        <f>IF(ISERROR(VLOOKUP(L180,Proposito_programa!$C$2:$E$59,3,FALSE))," ",VLOOKUP(L180,Proposito_programa!$C$2:$E$59,3,FALSE))</f>
        <v>Propósito 5: Construir Bogotá - Región con gobierno abierto, transparente y ciudadanía consciente</v>
      </c>
      <c r="O180" s="185" t="s">
        <v>1919</v>
      </c>
      <c r="P180" s="186">
        <v>1</v>
      </c>
      <c r="Q180" s="187">
        <v>80139417</v>
      </c>
      <c r="R180" s="341" t="s">
        <v>1485</v>
      </c>
      <c r="S180" s="187" t="s">
        <v>362</v>
      </c>
      <c r="T180" s="187"/>
      <c r="U180" s="188"/>
      <c r="V180" s="189"/>
      <c r="W180" s="190">
        <v>26000000</v>
      </c>
      <c r="X180" s="191"/>
      <c r="Y180" s="192">
        <v>1</v>
      </c>
      <c r="Z180" s="190">
        <v>2166667</v>
      </c>
      <c r="AA180" s="260">
        <f t="shared" si="10"/>
        <v>28166667</v>
      </c>
      <c r="AB180" s="355">
        <v>24440000</v>
      </c>
      <c r="AC180" s="193">
        <v>44246</v>
      </c>
      <c r="AD180" s="193">
        <v>44246</v>
      </c>
      <c r="AE180" s="193">
        <v>44574</v>
      </c>
      <c r="AF180" s="194">
        <v>300</v>
      </c>
      <c r="AG180" s="194">
        <v>1</v>
      </c>
      <c r="AH180" s="195">
        <v>25</v>
      </c>
      <c r="AI180" s="187"/>
      <c r="AJ180" s="194"/>
      <c r="AK180" s="193"/>
      <c r="AL180" s="194"/>
      <c r="AM180" s="197"/>
      <c r="AN180" s="197"/>
      <c r="AO180" s="197" t="s">
        <v>1718</v>
      </c>
      <c r="AP180" s="197"/>
      <c r="AQ180" s="382">
        <f t="shared" si="9"/>
        <v>0.86769229742375975</v>
      </c>
      <c r="AR180" s="37"/>
      <c r="AS180" s="37"/>
      <c r="AT180" s="37"/>
      <c r="AU180" s="37"/>
      <c r="AV180" s="37"/>
      <c r="AW180" s="37"/>
    </row>
    <row r="181" spans="1:49" s="198" customFormat="1" ht="27.95" hidden="1" customHeight="1">
      <c r="A181" s="198">
        <v>1</v>
      </c>
      <c r="B181" s="176">
        <v>77</v>
      </c>
      <c r="C181" s="176">
        <v>2021</v>
      </c>
      <c r="D181" s="176" t="s">
        <v>640</v>
      </c>
      <c r="E181" s="177" t="s">
        <v>641</v>
      </c>
      <c r="F181" s="178" t="s">
        <v>90</v>
      </c>
      <c r="G181" s="179" t="s">
        <v>29</v>
      </c>
      <c r="H181" s="180" t="s">
        <v>111</v>
      </c>
      <c r="I181" s="181" t="s">
        <v>1044</v>
      </c>
      <c r="J181" s="182" t="s">
        <v>85</v>
      </c>
      <c r="K181" s="229" t="s">
        <v>268</v>
      </c>
      <c r="L181" s="183">
        <v>57</v>
      </c>
      <c r="M181" s="184" t="str">
        <f>IF(ISERROR(VLOOKUP(L181,Proposito_programa!$C$2:$E$59,2,FALSE))," ",VLOOKUP(L181,Proposito_programa!$C$2:$E$59,2,FALSE))</f>
        <v>Gestión pública local</v>
      </c>
      <c r="N181" s="184" t="str">
        <f>IF(ISERROR(VLOOKUP(L181,Proposito_programa!$C$2:$E$59,3,FALSE))," ",VLOOKUP(L181,Proposito_programa!$C$2:$E$59,3,FALSE))</f>
        <v>Propósito 5: Construir Bogotá - Región con gobierno abierto, transparente y ciudadanía consciente</v>
      </c>
      <c r="O181" s="185" t="s">
        <v>1919</v>
      </c>
      <c r="P181" s="186">
        <v>1</v>
      </c>
      <c r="Q181" s="187">
        <v>17654733</v>
      </c>
      <c r="R181" s="341" t="s">
        <v>1434</v>
      </c>
      <c r="S181" s="187" t="s">
        <v>362</v>
      </c>
      <c r="T181" s="187"/>
      <c r="U181" s="188"/>
      <c r="V181" s="189"/>
      <c r="W181" s="190">
        <v>26000000</v>
      </c>
      <c r="X181" s="191"/>
      <c r="Y181" s="192">
        <v>1</v>
      </c>
      <c r="Z181" s="190">
        <v>1646667</v>
      </c>
      <c r="AA181" s="260">
        <f t="shared" si="10"/>
        <v>27646667</v>
      </c>
      <c r="AB181" s="355">
        <v>25046667</v>
      </c>
      <c r="AC181" s="193">
        <v>44238</v>
      </c>
      <c r="AD181" s="193">
        <v>44239</v>
      </c>
      <c r="AE181" s="193">
        <v>44561</v>
      </c>
      <c r="AF181" s="194">
        <v>300</v>
      </c>
      <c r="AG181" s="194">
        <v>1</v>
      </c>
      <c r="AH181" s="195">
        <v>19</v>
      </c>
      <c r="AI181" s="187"/>
      <c r="AJ181" s="194"/>
      <c r="AK181" s="193"/>
      <c r="AL181" s="194"/>
      <c r="AM181" s="197"/>
      <c r="AN181" s="197"/>
      <c r="AO181" s="197" t="s">
        <v>1718</v>
      </c>
      <c r="AP181" s="197"/>
      <c r="AQ181" s="382">
        <f t="shared" si="9"/>
        <v>0.90595611398654308</v>
      </c>
      <c r="AR181" s="37"/>
      <c r="AS181" s="37"/>
      <c r="AT181" s="37"/>
      <c r="AU181" s="37"/>
      <c r="AV181" s="37"/>
      <c r="AW181" s="37"/>
    </row>
    <row r="182" spans="1:49" s="198" customFormat="1" ht="27.95" hidden="1" customHeight="1">
      <c r="A182" s="198">
        <v>1</v>
      </c>
      <c r="B182" s="176">
        <v>268</v>
      </c>
      <c r="C182" s="176">
        <v>2021</v>
      </c>
      <c r="D182" s="176" t="s">
        <v>953</v>
      </c>
      <c r="E182" s="177" t="s">
        <v>954</v>
      </c>
      <c r="F182" s="178" t="s">
        <v>90</v>
      </c>
      <c r="G182" s="179" t="s">
        <v>29</v>
      </c>
      <c r="H182" s="180" t="s">
        <v>111</v>
      </c>
      <c r="I182" s="181" t="s">
        <v>1155</v>
      </c>
      <c r="J182" s="182" t="s">
        <v>85</v>
      </c>
      <c r="K182" s="229" t="s">
        <v>268</v>
      </c>
      <c r="L182" s="183">
        <v>30</v>
      </c>
      <c r="M182" s="184" t="str">
        <f>IF(ISERROR(VLOOKUP(L182,Proposito_programa!$C$2:$E$59,2,FALSE))," ",VLOOKUP(L182,Proposito_programa!$C$2:$E$59,2,FALSE))</f>
        <v>Eficiencia en la atención de emergencias</v>
      </c>
      <c r="N182" s="184" t="str">
        <f>IF(ISERROR(VLOOKUP(L182,Proposito_programa!$C$2:$E$59,3,FALSE))," ",VLOOKUP(L182,Proposito_programa!$C$2:$E$59,3,FALSE))</f>
        <v>Propósito 2 : Cambiar Nuestros Hábitos de Vida para Reverdecer a Bogotá y Adaptarnos y Mitigar la Crisis Climática</v>
      </c>
      <c r="O182" s="185" t="s">
        <v>1909</v>
      </c>
      <c r="P182" s="186">
        <v>1</v>
      </c>
      <c r="Q182" s="187">
        <v>79515849</v>
      </c>
      <c r="R182" s="341" t="s">
        <v>1620</v>
      </c>
      <c r="S182" s="187" t="s">
        <v>362</v>
      </c>
      <c r="T182" s="187"/>
      <c r="U182" s="188"/>
      <c r="V182" s="189"/>
      <c r="W182" s="190">
        <v>8100000</v>
      </c>
      <c r="X182" s="191"/>
      <c r="Y182" s="192"/>
      <c r="Z182" s="190"/>
      <c r="AA182" s="260">
        <f t="shared" si="10"/>
        <v>8100000</v>
      </c>
      <c r="AB182" s="355">
        <v>6060000</v>
      </c>
      <c r="AC182" s="193">
        <v>44425</v>
      </c>
      <c r="AD182" s="193">
        <v>44428</v>
      </c>
      <c r="AE182" s="193">
        <v>44565</v>
      </c>
      <c r="AF182" s="194">
        <v>135</v>
      </c>
      <c r="AG182" s="194"/>
      <c r="AH182" s="195"/>
      <c r="AI182" s="187"/>
      <c r="AJ182" s="194"/>
      <c r="AK182" s="193"/>
      <c r="AL182" s="194"/>
      <c r="AM182" s="197"/>
      <c r="AN182" s="197"/>
      <c r="AO182" s="197" t="s">
        <v>1718</v>
      </c>
      <c r="AP182" s="197"/>
      <c r="AQ182" s="382">
        <f t="shared" si="9"/>
        <v>0.74814814814814812</v>
      </c>
      <c r="AR182" s="37"/>
      <c r="AS182" s="37"/>
      <c r="AT182" s="37"/>
      <c r="AU182" s="37"/>
      <c r="AV182" s="37"/>
      <c r="AW182" s="37"/>
    </row>
    <row r="183" spans="1:49" s="198" customFormat="1" ht="27.95" hidden="1" customHeight="1">
      <c r="A183" s="198">
        <v>1</v>
      </c>
      <c r="B183" s="176">
        <v>208</v>
      </c>
      <c r="C183" s="176">
        <v>2021</v>
      </c>
      <c r="D183" s="176" t="s">
        <v>846</v>
      </c>
      <c r="E183" s="177" t="s">
        <v>847</v>
      </c>
      <c r="F183" s="178" t="s">
        <v>90</v>
      </c>
      <c r="G183" s="179" t="s">
        <v>29</v>
      </c>
      <c r="H183" s="180" t="s">
        <v>111</v>
      </c>
      <c r="I183" s="181" t="s">
        <v>1043</v>
      </c>
      <c r="J183" s="182" t="s">
        <v>85</v>
      </c>
      <c r="K183" s="229" t="s">
        <v>268</v>
      </c>
      <c r="L183" s="183">
        <v>57</v>
      </c>
      <c r="M183" s="184" t="str">
        <f>IF(ISERROR(VLOOKUP(L183,Proposito_programa!$C$2:$E$59,2,FALSE))," ",VLOOKUP(L183,Proposito_programa!$C$2:$E$59,2,FALSE))</f>
        <v>Gestión pública local</v>
      </c>
      <c r="N183" s="184" t="str">
        <f>IF(ISERROR(VLOOKUP(L183,Proposito_programa!$C$2:$E$59,3,FALSE))," ",VLOOKUP(L183,Proposito_programa!$C$2:$E$59,3,FALSE))</f>
        <v>Propósito 5: Construir Bogotá - Región con gobierno abierto, transparente y ciudadanía consciente</v>
      </c>
      <c r="O183" s="185" t="s">
        <v>1919</v>
      </c>
      <c r="P183" s="186">
        <v>1</v>
      </c>
      <c r="Q183" s="187">
        <v>1136887745</v>
      </c>
      <c r="R183" s="341" t="s">
        <v>1563</v>
      </c>
      <c r="S183" s="187" t="s">
        <v>362</v>
      </c>
      <c r="T183" s="187"/>
      <c r="U183" s="188"/>
      <c r="V183" s="189"/>
      <c r="W183" s="190">
        <v>52000000</v>
      </c>
      <c r="X183" s="191"/>
      <c r="Y183" s="192"/>
      <c r="Z183" s="190"/>
      <c r="AA183" s="260">
        <f t="shared" si="10"/>
        <v>52000000</v>
      </c>
      <c r="AB183" s="355">
        <v>40906667</v>
      </c>
      <c r="AC183" s="193">
        <v>44286</v>
      </c>
      <c r="AD183" s="193">
        <v>44291</v>
      </c>
      <c r="AE183" s="193">
        <v>44596</v>
      </c>
      <c r="AF183" s="194">
        <v>300</v>
      </c>
      <c r="AG183" s="194"/>
      <c r="AH183" s="195"/>
      <c r="AI183" s="187"/>
      <c r="AJ183" s="194"/>
      <c r="AK183" s="193"/>
      <c r="AL183" s="194"/>
      <c r="AM183" s="197"/>
      <c r="AN183" s="197" t="s">
        <v>1718</v>
      </c>
      <c r="AO183" s="197"/>
      <c r="AP183" s="197"/>
      <c r="AQ183" s="382">
        <f t="shared" si="9"/>
        <v>0.78666667307692306</v>
      </c>
      <c r="AR183" s="37"/>
      <c r="AS183" s="37"/>
      <c r="AT183" s="37"/>
      <c r="AU183" s="37"/>
      <c r="AV183" s="37"/>
      <c r="AW183" s="37"/>
    </row>
    <row r="184" spans="1:49" s="198" customFormat="1" ht="27.95" hidden="1" customHeight="1">
      <c r="A184" s="198">
        <v>1</v>
      </c>
      <c r="B184" s="176">
        <v>215</v>
      </c>
      <c r="C184" s="176">
        <v>2021</v>
      </c>
      <c r="D184" s="176" t="s">
        <v>856</v>
      </c>
      <c r="E184" s="177" t="s">
        <v>857</v>
      </c>
      <c r="F184" s="178" t="s">
        <v>90</v>
      </c>
      <c r="G184" s="179" t="s">
        <v>29</v>
      </c>
      <c r="H184" s="180" t="s">
        <v>111</v>
      </c>
      <c r="I184" s="181" t="s">
        <v>1122</v>
      </c>
      <c r="J184" s="182" t="s">
        <v>85</v>
      </c>
      <c r="K184" s="229" t="s">
        <v>268</v>
      </c>
      <c r="L184" s="183">
        <v>57</v>
      </c>
      <c r="M184" s="184" t="str">
        <f>IF(ISERROR(VLOOKUP(L184,Proposito_programa!$C$2:$E$59,2,FALSE))," ",VLOOKUP(L184,Proposito_programa!$C$2:$E$59,2,FALSE))</f>
        <v>Gestión pública local</v>
      </c>
      <c r="N184" s="184" t="str">
        <f>IF(ISERROR(VLOOKUP(L184,Proposito_programa!$C$2:$E$59,3,FALSE))," ",VLOOKUP(L184,Proposito_programa!$C$2:$E$59,3,FALSE))</f>
        <v>Propósito 5: Construir Bogotá - Región con gobierno abierto, transparente y ciudadanía consciente</v>
      </c>
      <c r="O184" s="185" t="s">
        <v>1920</v>
      </c>
      <c r="P184" s="186">
        <v>1</v>
      </c>
      <c r="Q184" s="187">
        <v>1030657007</v>
      </c>
      <c r="R184" s="341" t="s">
        <v>1568</v>
      </c>
      <c r="S184" s="187" t="s">
        <v>362</v>
      </c>
      <c r="T184" s="187"/>
      <c r="U184" s="188"/>
      <c r="V184" s="189"/>
      <c r="W184" s="190">
        <v>52000000</v>
      </c>
      <c r="X184" s="191"/>
      <c r="Y184" s="192"/>
      <c r="Z184" s="190"/>
      <c r="AA184" s="260">
        <f t="shared" si="10"/>
        <v>52000000</v>
      </c>
      <c r="AB184" s="355">
        <v>38480000</v>
      </c>
      <c r="AC184" s="193">
        <v>44293</v>
      </c>
      <c r="AD184" s="193">
        <v>44305</v>
      </c>
      <c r="AE184" s="193">
        <v>44610</v>
      </c>
      <c r="AF184" s="194">
        <v>300</v>
      </c>
      <c r="AG184" s="194"/>
      <c r="AH184" s="195"/>
      <c r="AI184" s="187"/>
      <c r="AJ184" s="194"/>
      <c r="AK184" s="193"/>
      <c r="AL184" s="194"/>
      <c r="AM184" s="197"/>
      <c r="AN184" s="197" t="s">
        <v>1718</v>
      </c>
      <c r="AO184" s="197"/>
      <c r="AP184" s="197"/>
      <c r="AQ184" s="382">
        <f t="shared" si="9"/>
        <v>0.74</v>
      </c>
      <c r="AR184" s="37"/>
      <c r="AS184" s="37"/>
      <c r="AT184" s="37"/>
      <c r="AU184" s="37"/>
      <c r="AV184" s="37"/>
      <c r="AW184" s="37"/>
    </row>
    <row r="185" spans="1:49" s="198" customFormat="1" ht="27.95" hidden="1" customHeight="1">
      <c r="A185" s="198">
        <v>1</v>
      </c>
      <c r="B185" s="176">
        <v>50</v>
      </c>
      <c r="C185" s="176">
        <v>2021</v>
      </c>
      <c r="D185" s="176" t="s">
        <v>586</v>
      </c>
      <c r="E185" s="177" t="s">
        <v>587</v>
      </c>
      <c r="F185" s="178" t="s">
        <v>90</v>
      </c>
      <c r="G185" s="179" t="s">
        <v>29</v>
      </c>
      <c r="H185" s="180" t="s">
        <v>111</v>
      </c>
      <c r="I185" s="181" t="s">
        <v>1024</v>
      </c>
      <c r="J185" s="182" t="s">
        <v>85</v>
      </c>
      <c r="K185" s="229" t="s">
        <v>268</v>
      </c>
      <c r="L185" s="183">
        <v>57</v>
      </c>
      <c r="M185" s="184" t="str">
        <f>IF(ISERROR(VLOOKUP(L185,Proposito_programa!$C$2:$E$59,2,FALSE))," ",VLOOKUP(L185,Proposito_programa!$C$2:$E$59,2,FALSE))</f>
        <v>Gestión pública local</v>
      </c>
      <c r="N185" s="184" t="str">
        <f>IF(ISERROR(VLOOKUP(L185,Proposito_programa!$C$2:$E$59,3,FALSE))," ",VLOOKUP(L185,Proposito_programa!$C$2:$E$59,3,FALSE))</f>
        <v>Propósito 5: Construir Bogotá - Región con gobierno abierto, transparente y ciudadanía consciente</v>
      </c>
      <c r="O185" s="185" t="s">
        <v>1920</v>
      </c>
      <c r="P185" s="186">
        <v>1</v>
      </c>
      <c r="Q185" s="187">
        <v>79450983</v>
      </c>
      <c r="R185" s="341" t="s">
        <v>1407</v>
      </c>
      <c r="S185" s="187" t="s">
        <v>362</v>
      </c>
      <c r="T185" s="187"/>
      <c r="U185" s="188"/>
      <c r="V185" s="189"/>
      <c r="W185" s="190">
        <v>31200000</v>
      </c>
      <c r="X185" s="191"/>
      <c r="Y185" s="192">
        <v>1</v>
      </c>
      <c r="Z185" s="190">
        <v>15600000</v>
      </c>
      <c r="AA185" s="260">
        <f t="shared" si="10"/>
        <v>46800000</v>
      </c>
      <c r="AB185" s="355">
        <v>46800000</v>
      </c>
      <c r="AC185" s="193">
        <v>44235</v>
      </c>
      <c r="AD185" s="193">
        <v>44237</v>
      </c>
      <c r="AE185" s="193">
        <v>44509</v>
      </c>
      <c r="AF185" s="194">
        <v>180</v>
      </c>
      <c r="AG185" s="194">
        <v>1</v>
      </c>
      <c r="AH185" s="195">
        <v>90</v>
      </c>
      <c r="AI185" s="187"/>
      <c r="AJ185" s="194"/>
      <c r="AK185" s="193"/>
      <c r="AL185" s="194"/>
      <c r="AM185" s="197"/>
      <c r="AN185" s="197"/>
      <c r="AO185" s="197" t="s">
        <v>1718</v>
      </c>
      <c r="AP185" s="197"/>
      <c r="AQ185" s="382">
        <f t="shared" si="9"/>
        <v>1</v>
      </c>
      <c r="AR185" s="37"/>
      <c r="AS185" s="37"/>
      <c r="AT185" s="37"/>
      <c r="AU185" s="37"/>
      <c r="AV185" s="37"/>
      <c r="AW185" s="37"/>
    </row>
    <row r="186" spans="1:49" s="198" customFormat="1" ht="27.95" hidden="1" customHeight="1">
      <c r="A186" s="198">
        <v>1</v>
      </c>
      <c r="B186" s="176">
        <v>250</v>
      </c>
      <c r="C186" s="176">
        <v>2021</v>
      </c>
      <c r="D186" s="176" t="s">
        <v>922</v>
      </c>
      <c r="E186" s="177" t="s">
        <v>923</v>
      </c>
      <c r="F186" s="178" t="s">
        <v>90</v>
      </c>
      <c r="G186" s="179" t="s">
        <v>29</v>
      </c>
      <c r="H186" s="180" t="s">
        <v>111</v>
      </c>
      <c r="I186" s="181" t="s">
        <v>1149</v>
      </c>
      <c r="J186" s="182" t="s">
        <v>85</v>
      </c>
      <c r="K186" s="229" t="s">
        <v>268</v>
      </c>
      <c r="L186" s="183">
        <v>57</v>
      </c>
      <c r="M186" s="184" t="str">
        <f>IF(ISERROR(VLOOKUP(L186,Proposito_programa!$C$2:$E$59,2,FALSE))," ",VLOOKUP(L186,Proposito_programa!$C$2:$E$59,2,FALSE))</f>
        <v>Gestión pública local</v>
      </c>
      <c r="N186" s="184" t="str">
        <f>IF(ISERROR(VLOOKUP(L186,Proposito_programa!$C$2:$E$59,3,FALSE))," ",VLOOKUP(L186,Proposito_programa!$C$2:$E$59,3,FALSE))</f>
        <v>Propósito 5: Construir Bogotá - Región con gobierno abierto, transparente y ciudadanía consciente</v>
      </c>
      <c r="O186" s="185" t="s">
        <v>1919</v>
      </c>
      <c r="P186" s="186">
        <v>1</v>
      </c>
      <c r="Q186" s="187">
        <v>1100951329</v>
      </c>
      <c r="R186" s="341" t="s">
        <v>1602</v>
      </c>
      <c r="S186" s="187" t="s">
        <v>362</v>
      </c>
      <c r="T186" s="187"/>
      <c r="U186" s="188"/>
      <c r="V186" s="189"/>
      <c r="W186" s="190">
        <v>24000000</v>
      </c>
      <c r="X186" s="191"/>
      <c r="Y186" s="192"/>
      <c r="Z186" s="190"/>
      <c r="AA186" s="260">
        <f t="shared" si="10"/>
        <v>24000000</v>
      </c>
      <c r="AB186" s="355">
        <v>17800000</v>
      </c>
      <c r="AC186" s="193">
        <v>44400</v>
      </c>
      <c r="AD186" s="193">
        <v>44410</v>
      </c>
      <c r="AE186" s="193">
        <v>44500</v>
      </c>
      <c r="AF186" s="194">
        <v>120</v>
      </c>
      <c r="AG186" s="194"/>
      <c r="AH186" s="195"/>
      <c r="AI186" s="187"/>
      <c r="AJ186" s="194"/>
      <c r="AK186" s="193"/>
      <c r="AL186" s="194"/>
      <c r="AM186" s="197"/>
      <c r="AN186" s="197"/>
      <c r="AO186" s="197"/>
      <c r="AP186" s="197" t="s">
        <v>1718</v>
      </c>
      <c r="AQ186" s="382">
        <f t="shared" si="9"/>
        <v>0.7416666666666667</v>
      </c>
      <c r="AR186" s="37"/>
      <c r="AS186" s="37"/>
      <c r="AT186" s="37"/>
      <c r="AU186" s="37"/>
      <c r="AV186" s="37"/>
      <c r="AW186" s="37"/>
    </row>
    <row r="187" spans="1:49" s="198" customFormat="1" ht="27.95" hidden="1" customHeight="1">
      <c r="A187" s="198">
        <v>1</v>
      </c>
      <c r="B187" s="176">
        <v>4</v>
      </c>
      <c r="C187" s="176">
        <v>2021</v>
      </c>
      <c r="D187" s="176" t="s">
        <v>495</v>
      </c>
      <c r="E187" s="177" t="s">
        <v>496</v>
      </c>
      <c r="F187" s="178" t="s">
        <v>90</v>
      </c>
      <c r="G187" s="179" t="s">
        <v>29</v>
      </c>
      <c r="H187" s="180" t="s">
        <v>111</v>
      </c>
      <c r="I187" s="181" t="s">
        <v>990</v>
      </c>
      <c r="J187" s="182" t="s">
        <v>85</v>
      </c>
      <c r="K187" s="229" t="s">
        <v>268</v>
      </c>
      <c r="L187" s="183">
        <v>57</v>
      </c>
      <c r="M187" s="184" t="str">
        <f>IF(ISERROR(VLOOKUP(L187,Proposito_programa!$C$2:$E$59,2,FALSE))," ",VLOOKUP(L187,Proposito_programa!$C$2:$E$59,2,FALSE))</f>
        <v>Gestión pública local</v>
      </c>
      <c r="N187" s="184" t="str">
        <f>IF(ISERROR(VLOOKUP(L187,Proposito_programa!$C$2:$E$59,3,FALSE))," ",VLOOKUP(L187,Proposito_programa!$C$2:$E$59,3,FALSE))</f>
        <v>Propósito 5: Construir Bogotá - Región con gobierno abierto, transparente y ciudadanía consciente</v>
      </c>
      <c r="O187" s="185" t="s">
        <v>1919</v>
      </c>
      <c r="P187" s="186">
        <v>1</v>
      </c>
      <c r="Q187" s="187">
        <v>87941057</v>
      </c>
      <c r="R187" s="341" t="s">
        <v>1361</v>
      </c>
      <c r="S187" s="187" t="s">
        <v>362</v>
      </c>
      <c r="T187" s="187"/>
      <c r="U187" s="188"/>
      <c r="V187" s="189"/>
      <c r="W187" s="190">
        <v>52000000</v>
      </c>
      <c r="X187" s="191"/>
      <c r="Y187" s="192">
        <v>1</v>
      </c>
      <c r="Z187" s="190">
        <v>7800000</v>
      </c>
      <c r="AA187" s="260">
        <f t="shared" si="10"/>
        <v>59800000</v>
      </c>
      <c r="AB187" s="355">
        <v>52346667</v>
      </c>
      <c r="AC187" s="193">
        <v>44221</v>
      </c>
      <c r="AD187" s="193">
        <v>44225</v>
      </c>
      <c r="AE187" s="193">
        <v>44574</v>
      </c>
      <c r="AF187" s="194">
        <v>300</v>
      </c>
      <c r="AG187" s="194">
        <v>1</v>
      </c>
      <c r="AH187" s="195">
        <v>45</v>
      </c>
      <c r="AI187" s="196"/>
      <c r="AJ187" s="194"/>
      <c r="AK187" s="193"/>
      <c r="AL187" s="194"/>
      <c r="AM187" s="197"/>
      <c r="AN187" s="197"/>
      <c r="AO187" s="197" t="s">
        <v>1718</v>
      </c>
      <c r="AP187" s="197"/>
      <c r="AQ187" s="382">
        <f t="shared" si="9"/>
        <v>0.87536232441471573</v>
      </c>
      <c r="AR187" s="37"/>
      <c r="AS187" s="37"/>
      <c r="AT187" s="37"/>
      <c r="AU187" s="37"/>
      <c r="AV187" s="37"/>
      <c r="AW187" s="37"/>
    </row>
    <row r="188" spans="1:49" s="198" customFormat="1" ht="27.95" hidden="1" customHeight="1">
      <c r="A188" s="198">
        <v>1</v>
      </c>
      <c r="B188" s="176">
        <v>32</v>
      </c>
      <c r="C188" s="176">
        <v>2021</v>
      </c>
      <c r="D188" s="176" t="s">
        <v>550</v>
      </c>
      <c r="E188" s="177" t="s">
        <v>551</v>
      </c>
      <c r="F188" s="178" t="s">
        <v>90</v>
      </c>
      <c r="G188" s="179" t="s">
        <v>29</v>
      </c>
      <c r="H188" s="180" t="s">
        <v>111</v>
      </c>
      <c r="I188" s="181" t="s">
        <v>1012</v>
      </c>
      <c r="J188" s="182" t="s">
        <v>85</v>
      </c>
      <c r="K188" s="229" t="s">
        <v>268</v>
      </c>
      <c r="L188" s="183">
        <v>57</v>
      </c>
      <c r="M188" s="184" t="str">
        <f>IF(ISERROR(VLOOKUP(L188,Proposito_programa!$C$2:$E$59,2,FALSE))," ",VLOOKUP(L188,Proposito_programa!$C$2:$E$59,2,FALSE))</f>
        <v>Gestión pública local</v>
      </c>
      <c r="N188" s="184" t="str">
        <f>IF(ISERROR(VLOOKUP(L188,Proposito_programa!$C$2:$E$59,3,FALSE))," ",VLOOKUP(L188,Proposito_programa!$C$2:$E$59,3,FALSE))</f>
        <v>Propósito 5: Construir Bogotá - Región con gobierno abierto, transparente y ciudadanía consciente</v>
      </c>
      <c r="O188" s="185" t="s">
        <v>1920</v>
      </c>
      <c r="P188" s="186">
        <v>1</v>
      </c>
      <c r="Q188" s="187">
        <v>94391606</v>
      </c>
      <c r="R188" s="341" t="s">
        <v>1389</v>
      </c>
      <c r="S188" s="187" t="s">
        <v>362</v>
      </c>
      <c r="T188" s="187"/>
      <c r="U188" s="188"/>
      <c r="V188" s="189"/>
      <c r="W188" s="190">
        <v>67000000</v>
      </c>
      <c r="X188" s="191"/>
      <c r="Y188" s="192">
        <v>1</v>
      </c>
      <c r="Z188" s="190">
        <v>6253333</v>
      </c>
      <c r="AA188" s="260">
        <f t="shared" si="10"/>
        <v>73253333</v>
      </c>
      <c r="AB188" s="355">
        <v>66553333</v>
      </c>
      <c r="AC188" s="193">
        <v>44229</v>
      </c>
      <c r="AD188" s="193">
        <v>44230</v>
      </c>
      <c r="AE188" s="193">
        <v>44560</v>
      </c>
      <c r="AF188" s="194">
        <v>300</v>
      </c>
      <c r="AG188" s="194">
        <v>1</v>
      </c>
      <c r="AH188" s="195">
        <v>28</v>
      </c>
      <c r="AI188" s="187">
        <v>1014218875</v>
      </c>
      <c r="AJ188" s="194" t="s">
        <v>1696</v>
      </c>
      <c r="AK188" s="193">
        <v>44392</v>
      </c>
      <c r="AL188" s="252">
        <v>30596667</v>
      </c>
      <c r="AM188" s="197"/>
      <c r="AN188" s="197"/>
      <c r="AO188" s="197" t="s">
        <v>1718</v>
      </c>
      <c r="AP188" s="197"/>
      <c r="AQ188" s="382">
        <f t="shared" si="9"/>
        <v>0.90853658494965683</v>
      </c>
      <c r="AR188" s="37"/>
      <c r="AS188" s="37"/>
      <c r="AT188" s="37"/>
      <c r="AU188" s="37"/>
      <c r="AV188" s="37"/>
      <c r="AW188" s="37"/>
    </row>
    <row r="189" spans="1:49" s="198" customFormat="1" ht="27.95" hidden="1" customHeight="1">
      <c r="A189" s="198">
        <v>1</v>
      </c>
      <c r="B189" s="176">
        <v>231</v>
      </c>
      <c r="C189" s="176">
        <v>2021</v>
      </c>
      <c r="D189" s="176" t="s">
        <v>889</v>
      </c>
      <c r="E189" s="177" t="s">
        <v>890</v>
      </c>
      <c r="F189" s="178" t="s">
        <v>90</v>
      </c>
      <c r="G189" s="179" t="s">
        <v>29</v>
      </c>
      <c r="H189" s="180" t="s">
        <v>111</v>
      </c>
      <c r="I189" s="181" t="s">
        <v>1134</v>
      </c>
      <c r="J189" s="182" t="s">
        <v>85</v>
      </c>
      <c r="K189" s="229" t="s">
        <v>268</v>
      </c>
      <c r="L189" s="183">
        <v>57</v>
      </c>
      <c r="M189" s="184" t="str">
        <f>IF(ISERROR(VLOOKUP(L189,Proposito_programa!$C$2:$E$59,2,FALSE))," ",VLOOKUP(L189,Proposito_programa!$C$2:$E$59,2,FALSE))</f>
        <v>Gestión pública local</v>
      </c>
      <c r="N189" s="184" t="str">
        <f>IF(ISERROR(VLOOKUP(L189,Proposito_programa!$C$2:$E$59,3,FALSE))," ",VLOOKUP(L189,Proposito_programa!$C$2:$E$59,3,FALSE))</f>
        <v>Propósito 5: Construir Bogotá - Región con gobierno abierto, transparente y ciudadanía consciente</v>
      </c>
      <c r="O189" s="185" t="s">
        <v>1919</v>
      </c>
      <c r="P189" s="186">
        <v>1</v>
      </c>
      <c r="Q189" s="187">
        <v>334775</v>
      </c>
      <c r="R189" s="341" t="s">
        <v>1585</v>
      </c>
      <c r="S189" s="187" t="s">
        <v>362</v>
      </c>
      <c r="T189" s="187"/>
      <c r="U189" s="188"/>
      <c r="V189" s="189"/>
      <c r="W189" s="190">
        <v>15600000</v>
      </c>
      <c r="X189" s="191"/>
      <c r="Y189" s="192"/>
      <c r="Z189" s="190"/>
      <c r="AA189" s="260">
        <f t="shared" si="10"/>
        <v>15600000</v>
      </c>
      <c r="AB189" s="355">
        <v>13520000</v>
      </c>
      <c r="AC189" s="193">
        <v>44363</v>
      </c>
      <c r="AD189" s="193">
        <v>44372</v>
      </c>
      <c r="AE189" s="193">
        <v>44554</v>
      </c>
      <c r="AF189" s="194">
        <v>180</v>
      </c>
      <c r="AG189" s="194"/>
      <c r="AH189" s="195"/>
      <c r="AI189" s="187"/>
      <c r="AJ189" s="194"/>
      <c r="AK189" s="193"/>
      <c r="AL189" s="194"/>
      <c r="AM189" s="197"/>
      <c r="AN189" s="197"/>
      <c r="AO189" s="197" t="s">
        <v>1718</v>
      </c>
      <c r="AP189" s="197"/>
      <c r="AQ189" s="382">
        <f t="shared" si="9"/>
        <v>0.8666666666666667</v>
      </c>
      <c r="AR189" s="37"/>
      <c r="AS189" s="37"/>
      <c r="AT189" s="37"/>
      <c r="AU189" s="37"/>
      <c r="AV189" s="37"/>
      <c r="AW189" s="37"/>
    </row>
    <row r="190" spans="1:49" s="198" customFormat="1" ht="27.95" hidden="1" customHeight="1">
      <c r="A190" s="198">
        <v>1</v>
      </c>
      <c r="B190" s="176">
        <v>10</v>
      </c>
      <c r="C190" s="176">
        <v>2021</v>
      </c>
      <c r="D190" s="176" t="s">
        <v>507</v>
      </c>
      <c r="E190" s="177" t="s">
        <v>508</v>
      </c>
      <c r="F190" s="178" t="s">
        <v>90</v>
      </c>
      <c r="G190" s="179" t="s">
        <v>29</v>
      </c>
      <c r="H190" s="180" t="s">
        <v>111</v>
      </c>
      <c r="I190" s="181" t="s">
        <v>994</v>
      </c>
      <c r="J190" s="182" t="s">
        <v>85</v>
      </c>
      <c r="K190" s="229" t="s">
        <v>268</v>
      </c>
      <c r="L190" s="183">
        <v>57</v>
      </c>
      <c r="M190" s="184" t="str">
        <f>IF(ISERROR(VLOOKUP(L190,Proposito_programa!$C$2:$E$59,2,FALSE))," ",VLOOKUP(L190,Proposito_programa!$C$2:$E$59,2,FALSE))</f>
        <v>Gestión pública local</v>
      </c>
      <c r="N190" s="184" t="str">
        <f>IF(ISERROR(VLOOKUP(L190,Proposito_programa!$C$2:$E$59,3,FALSE))," ",VLOOKUP(L190,Proposito_programa!$C$2:$E$59,3,FALSE))</f>
        <v>Propósito 5: Construir Bogotá - Región con gobierno abierto, transparente y ciudadanía consciente</v>
      </c>
      <c r="O190" s="185" t="s">
        <v>1920</v>
      </c>
      <c r="P190" s="186">
        <v>1</v>
      </c>
      <c r="Q190" s="187">
        <v>19338480</v>
      </c>
      <c r="R190" s="341" t="s">
        <v>1367</v>
      </c>
      <c r="S190" s="187" t="s">
        <v>362</v>
      </c>
      <c r="T190" s="187"/>
      <c r="U190" s="188"/>
      <c r="V190" s="189"/>
      <c r="W190" s="190">
        <v>31200000</v>
      </c>
      <c r="X190" s="191"/>
      <c r="Y190" s="192">
        <v>1</v>
      </c>
      <c r="Z190" s="190">
        <v>15600000</v>
      </c>
      <c r="AA190" s="260">
        <f t="shared" si="10"/>
        <v>46800000</v>
      </c>
      <c r="AB190" s="355">
        <v>46800000</v>
      </c>
      <c r="AC190" s="193">
        <v>44221</v>
      </c>
      <c r="AD190" s="193">
        <v>44225</v>
      </c>
      <c r="AE190" s="193">
        <v>44497</v>
      </c>
      <c r="AF190" s="194">
        <v>180</v>
      </c>
      <c r="AG190" s="194">
        <v>1</v>
      </c>
      <c r="AH190" s="195">
        <v>90</v>
      </c>
      <c r="AI190" s="196"/>
      <c r="AJ190" s="194"/>
      <c r="AK190" s="193"/>
      <c r="AL190" s="194"/>
      <c r="AM190" s="197"/>
      <c r="AN190" s="197"/>
      <c r="AO190" s="197" t="s">
        <v>1718</v>
      </c>
      <c r="AP190" s="197"/>
      <c r="AQ190" s="382">
        <f t="shared" si="9"/>
        <v>1</v>
      </c>
      <c r="AR190" s="37"/>
      <c r="AS190" s="37"/>
      <c r="AT190" s="37"/>
      <c r="AU190" s="37"/>
      <c r="AV190" s="37"/>
      <c r="AW190" s="37"/>
    </row>
    <row r="191" spans="1:49" s="198" customFormat="1" ht="27.95" hidden="1" customHeight="1">
      <c r="A191" s="198">
        <v>1</v>
      </c>
      <c r="B191" s="176">
        <v>22</v>
      </c>
      <c r="C191" s="176">
        <v>2021</v>
      </c>
      <c r="D191" s="176" t="s">
        <v>531</v>
      </c>
      <c r="E191" s="177" t="s">
        <v>532</v>
      </c>
      <c r="F191" s="178" t="s">
        <v>90</v>
      </c>
      <c r="G191" s="179" t="s">
        <v>29</v>
      </c>
      <c r="H191" s="180" t="s">
        <v>111</v>
      </c>
      <c r="I191" s="181" t="s">
        <v>1002</v>
      </c>
      <c r="J191" s="182" t="s">
        <v>85</v>
      </c>
      <c r="K191" s="229" t="s">
        <v>268</v>
      </c>
      <c r="L191" s="183">
        <v>57</v>
      </c>
      <c r="M191" s="184" t="str">
        <f>IF(ISERROR(VLOOKUP(L191,Proposito_programa!$C$2:$E$59,2,FALSE))," ",VLOOKUP(L191,Proposito_programa!$C$2:$E$59,2,FALSE))</f>
        <v>Gestión pública local</v>
      </c>
      <c r="N191" s="184" t="str">
        <f>IF(ISERROR(VLOOKUP(L191,Proposito_programa!$C$2:$E$59,3,FALSE))," ",VLOOKUP(L191,Proposito_programa!$C$2:$E$59,3,FALSE))</f>
        <v>Propósito 5: Construir Bogotá - Región con gobierno abierto, transparente y ciudadanía consciente</v>
      </c>
      <c r="O191" s="185" t="s">
        <v>1919</v>
      </c>
      <c r="P191" s="186">
        <v>1</v>
      </c>
      <c r="Q191" s="187">
        <v>79956583</v>
      </c>
      <c r="R191" s="341" t="s">
        <v>1379</v>
      </c>
      <c r="S191" s="187" t="s">
        <v>362</v>
      </c>
      <c r="T191" s="187"/>
      <c r="U191" s="188"/>
      <c r="V191" s="189"/>
      <c r="W191" s="190">
        <v>52000000</v>
      </c>
      <c r="X191" s="191"/>
      <c r="Y191" s="192">
        <v>1</v>
      </c>
      <c r="Z191" s="190">
        <v>4853333</v>
      </c>
      <c r="AA191" s="260">
        <f t="shared" si="10"/>
        <v>56853333</v>
      </c>
      <c r="AB191" s="355">
        <v>51653333</v>
      </c>
      <c r="AC191" s="193">
        <v>44229</v>
      </c>
      <c r="AD191" s="193">
        <v>44230</v>
      </c>
      <c r="AE191" s="193">
        <v>44560</v>
      </c>
      <c r="AF191" s="194">
        <v>300</v>
      </c>
      <c r="AG191" s="194">
        <v>1</v>
      </c>
      <c r="AH191" s="195">
        <v>28</v>
      </c>
      <c r="AI191" s="187">
        <v>80372860</v>
      </c>
      <c r="AJ191" s="194" t="s">
        <v>1694</v>
      </c>
      <c r="AK191" s="193">
        <v>44256</v>
      </c>
      <c r="AL191" s="252">
        <v>47146667</v>
      </c>
      <c r="AM191" s="197"/>
      <c r="AN191" s="197"/>
      <c r="AO191" s="197" t="s">
        <v>1718</v>
      </c>
      <c r="AP191" s="197"/>
      <c r="AQ191" s="382">
        <f t="shared" si="9"/>
        <v>0.90853658482960009</v>
      </c>
      <c r="AR191" s="37"/>
      <c r="AS191" s="37"/>
      <c r="AT191" s="37"/>
      <c r="AU191" s="37"/>
      <c r="AV191" s="37"/>
      <c r="AW191" s="37"/>
    </row>
    <row r="192" spans="1:49" s="198" customFormat="1" ht="27.95" hidden="1" customHeight="1">
      <c r="A192" s="198">
        <v>1</v>
      </c>
      <c r="B192" s="176">
        <v>104</v>
      </c>
      <c r="C192" s="176">
        <v>2021</v>
      </c>
      <c r="D192" s="176" t="s">
        <v>690</v>
      </c>
      <c r="E192" s="177" t="s">
        <v>691</v>
      </c>
      <c r="F192" s="178" t="s">
        <v>90</v>
      </c>
      <c r="G192" s="179" t="s">
        <v>29</v>
      </c>
      <c r="H192" s="180" t="s">
        <v>111</v>
      </c>
      <c r="I192" s="181" t="s">
        <v>1016</v>
      </c>
      <c r="J192" s="182" t="s">
        <v>85</v>
      </c>
      <c r="K192" s="229" t="s">
        <v>268</v>
      </c>
      <c r="L192" s="183">
        <v>57</v>
      </c>
      <c r="M192" s="184" t="str">
        <f>IF(ISERROR(VLOOKUP(L192,Proposito_programa!$C$2:$E$59,2,FALSE))," ",VLOOKUP(L192,Proposito_programa!$C$2:$E$59,2,FALSE))</f>
        <v>Gestión pública local</v>
      </c>
      <c r="N192" s="184" t="str">
        <f>IF(ISERROR(VLOOKUP(L192,Proposito_programa!$C$2:$E$59,3,FALSE))," ",VLOOKUP(L192,Proposito_programa!$C$2:$E$59,3,FALSE))</f>
        <v>Propósito 5: Construir Bogotá - Región con gobierno abierto, transparente y ciudadanía consciente</v>
      </c>
      <c r="O192" s="185" t="s">
        <v>1920</v>
      </c>
      <c r="P192" s="186">
        <v>1</v>
      </c>
      <c r="Q192" s="187">
        <v>19454960</v>
      </c>
      <c r="R192" s="341" t="s">
        <v>1460</v>
      </c>
      <c r="S192" s="187" t="s">
        <v>362</v>
      </c>
      <c r="T192" s="187"/>
      <c r="U192" s="188"/>
      <c r="V192" s="189"/>
      <c r="W192" s="190">
        <v>17500000</v>
      </c>
      <c r="X192" s="191"/>
      <c r="Y192" s="192">
        <v>1</v>
      </c>
      <c r="Z192" s="190">
        <v>816667</v>
      </c>
      <c r="AA192" s="260">
        <f t="shared" si="10"/>
        <v>18316667</v>
      </c>
      <c r="AB192" s="355">
        <v>16566667</v>
      </c>
      <c r="AC192" s="193">
        <v>44243</v>
      </c>
      <c r="AD192" s="193">
        <v>44244</v>
      </c>
      <c r="AE192" s="193">
        <v>44561</v>
      </c>
      <c r="AF192" s="194">
        <v>300</v>
      </c>
      <c r="AG192" s="194">
        <v>1</v>
      </c>
      <c r="AH192" s="195">
        <v>14</v>
      </c>
      <c r="AI192" s="187"/>
      <c r="AJ192" s="194"/>
      <c r="AK192" s="193"/>
      <c r="AL192" s="194"/>
      <c r="AM192" s="197"/>
      <c r="AN192" s="197"/>
      <c r="AO192" s="197" t="s">
        <v>1718</v>
      </c>
      <c r="AP192" s="197"/>
      <c r="AQ192" s="382">
        <f t="shared" si="9"/>
        <v>0.90445860046481164</v>
      </c>
      <c r="AR192" s="37"/>
      <c r="AS192" s="37"/>
      <c r="AT192" s="37"/>
      <c r="AU192" s="37"/>
      <c r="AV192" s="37"/>
      <c r="AW192" s="37"/>
    </row>
    <row r="193" spans="1:49" s="198" customFormat="1" ht="27.95" hidden="1" customHeight="1">
      <c r="A193" s="198">
        <v>1</v>
      </c>
      <c r="B193" s="176">
        <v>33</v>
      </c>
      <c r="C193" s="176">
        <v>2021</v>
      </c>
      <c r="D193" s="176" t="s">
        <v>552</v>
      </c>
      <c r="E193" s="177" t="s">
        <v>553</v>
      </c>
      <c r="F193" s="178" t="s">
        <v>90</v>
      </c>
      <c r="G193" s="179" t="s">
        <v>29</v>
      </c>
      <c r="H193" s="180" t="s">
        <v>111</v>
      </c>
      <c r="I193" s="181" t="s">
        <v>1013</v>
      </c>
      <c r="J193" s="182" t="s">
        <v>85</v>
      </c>
      <c r="K193" s="229" t="s">
        <v>268</v>
      </c>
      <c r="L193" s="183">
        <v>57</v>
      </c>
      <c r="M193" s="184" t="str">
        <f>IF(ISERROR(VLOOKUP(L193,Proposito_programa!$C$2:$E$59,2,FALSE))," ",VLOOKUP(L193,Proposito_programa!$C$2:$E$59,2,FALSE))</f>
        <v>Gestión pública local</v>
      </c>
      <c r="N193" s="184" t="str">
        <f>IF(ISERROR(VLOOKUP(L193,Proposito_programa!$C$2:$E$59,3,FALSE))," ",VLOOKUP(L193,Proposito_programa!$C$2:$E$59,3,FALSE))</f>
        <v>Propósito 5: Construir Bogotá - Región con gobierno abierto, transparente y ciudadanía consciente</v>
      </c>
      <c r="O193" s="185" t="s">
        <v>1920</v>
      </c>
      <c r="P193" s="186">
        <v>1</v>
      </c>
      <c r="Q193" s="187">
        <v>79807118</v>
      </c>
      <c r="R193" s="341" t="s">
        <v>1390</v>
      </c>
      <c r="S193" s="187" t="s">
        <v>362</v>
      </c>
      <c r="T193" s="187"/>
      <c r="U193" s="188"/>
      <c r="V193" s="189"/>
      <c r="W193" s="190">
        <v>31200000</v>
      </c>
      <c r="X193" s="191"/>
      <c r="Y193" s="192">
        <v>1</v>
      </c>
      <c r="Z193" s="190">
        <v>15600000</v>
      </c>
      <c r="AA193" s="260">
        <f t="shared" si="10"/>
        <v>46800000</v>
      </c>
      <c r="AB193" s="355">
        <v>46106667</v>
      </c>
      <c r="AC193" s="193">
        <v>44230</v>
      </c>
      <c r="AD193" s="193">
        <v>44232</v>
      </c>
      <c r="AE193" s="193">
        <v>44504</v>
      </c>
      <c r="AF193" s="194">
        <v>180</v>
      </c>
      <c r="AG193" s="194">
        <v>1</v>
      </c>
      <c r="AH193" s="195">
        <v>90</v>
      </c>
      <c r="AI193" s="187"/>
      <c r="AJ193" s="194"/>
      <c r="AK193" s="193"/>
      <c r="AL193" s="194"/>
      <c r="AM193" s="197"/>
      <c r="AN193" s="197"/>
      <c r="AO193" s="197" t="s">
        <v>1718</v>
      </c>
      <c r="AP193" s="197"/>
      <c r="AQ193" s="382">
        <f t="shared" si="9"/>
        <v>0.9851851923076923</v>
      </c>
      <c r="AR193" s="37"/>
      <c r="AS193" s="37"/>
      <c r="AT193" s="37"/>
      <c r="AU193" s="37"/>
      <c r="AV193" s="37"/>
      <c r="AW193" s="37"/>
    </row>
    <row r="194" spans="1:49" s="198" customFormat="1" ht="27.95" hidden="1" customHeight="1">
      <c r="A194" s="198">
        <v>1</v>
      </c>
      <c r="B194" s="176">
        <v>47</v>
      </c>
      <c r="C194" s="176">
        <v>2021</v>
      </c>
      <c r="D194" s="176" t="s">
        <v>580</v>
      </c>
      <c r="E194" s="177" t="s">
        <v>581</v>
      </c>
      <c r="F194" s="178" t="s">
        <v>90</v>
      </c>
      <c r="G194" s="179" t="s">
        <v>29</v>
      </c>
      <c r="H194" s="180" t="s">
        <v>111</v>
      </c>
      <c r="I194" s="181" t="s">
        <v>1021</v>
      </c>
      <c r="J194" s="182" t="s">
        <v>85</v>
      </c>
      <c r="K194" s="229" t="s">
        <v>268</v>
      </c>
      <c r="L194" s="183">
        <v>57</v>
      </c>
      <c r="M194" s="184" t="str">
        <f>IF(ISERROR(VLOOKUP(L194,Proposito_programa!$C$2:$E$59,2,FALSE))," ",VLOOKUP(L194,Proposito_programa!$C$2:$E$59,2,FALSE))</f>
        <v>Gestión pública local</v>
      </c>
      <c r="N194" s="184" t="str">
        <f>IF(ISERROR(VLOOKUP(L194,Proposito_programa!$C$2:$E$59,3,FALSE))," ",VLOOKUP(L194,Proposito_programa!$C$2:$E$59,3,FALSE))</f>
        <v>Propósito 5: Construir Bogotá - Región con gobierno abierto, transparente y ciudadanía consciente</v>
      </c>
      <c r="O194" s="185" t="s">
        <v>1919</v>
      </c>
      <c r="P194" s="186">
        <v>1</v>
      </c>
      <c r="Q194" s="187">
        <v>80811353</v>
      </c>
      <c r="R194" s="341" t="s">
        <v>1404</v>
      </c>
      <c r="S194" s="187" t="s">
        <v>362</v>
      </c>
      <c r="T194" s="187"/>
      <c r="U194" s="188"/>
      <c r="V194" s="189"/>
      <c r="W194" s="190">
        <v>52000000</v>
      </c>
      <c r="X194" s="191"/>
      <c r="Y194" s="192">
        <v>1</v>
      </c>
      <c r="Z194" s="190">
        <v>6760000</v>
      </c>
      <c r="AA194" s="260">
        <f t="shared" si="10"/>
        <v>58760000</v>
      </c>
      <c r="AB194" s="355">
        <v>51306667</v>
      </c>
      <c r="AC194" s="193">
        <v>44232</v>
      </c>
      <c r="AD194" s="193">
        <v>44232</v>
      </c>
      <c r="AE194" s="193">
        <v>44574</v>
      </c>
      <c r="AF194" s="194">
        <v>300</v>
      </c>
      <c r="AG194" s="194">
        <v>1</v>
      </c>
      <c r="AH194" s="195">
        <v>39</v>
      </c>
      <c r="AI194" s="187"/>
      <c r="AJ194" s="194"/>
      <c r="AK194" s="193"/>
      <c r="AL194" s="194"/>
      <c r="AM194" s="197"/>
      <c r="AN194" s="197"/>
      <c r="AO194" s="197" t="s">
        <v>1718</v>
      </c>
      <c r="AP194" s="197"/>
      <c r="AQ194" s="382">
        <f t="shared" si="9"/>
        <v>0.87315634785568419</v>
      </c>
      <c r="AR194" s="37"/>
      <c r="AS194" s="37"/>
      <c r="AT194" s="37"/>
      <c r="AU194" s="37"/>
      <c r="AV194" s="37"/>
      <c r="AW194" s="37"/>
    </row>
    <row r="195" spans="1:49" s="198" customFormat="1" ht="27.95" hidden="1" customHeight="1">
      <c r="A195" s="198">
        <v>1</v>
      </c>
      <c r="B195" s="176">
        <v>321</v>
      </c>
      <c r="C195" s="176">
        <v>2021</v>
      </c>
      <c r="D195" s="176" t="s">
        <v>1266</v>
      </c>
      <c r="E195" s="177" t="s">
        <v>1267</v>
      </c>
      <c r="F195" s="178" t="s">
        <v>56</v>
      </c>
      <c r="G195" s="179" t="s">
        <v>86</v>
      </c>
      <c r="H195" s="180" t="s">
        <v>115</v>
      </c>
      <c r="I195" s="181" t="s">
        <v>1338</v>
      </c>
      <c r="J195" s="182" t="s">
        <v>84</v>
      </c>
      <c r="K195" s="229" t="s">
        <v>268</v>
      </c>
      <c r="L195" s="183" t="s">
        <v>115</v>
      </c>
      <c r="M195" s="184" t="str">
        <f>IF(ISERROR(VLOOKUP(L195,Proposito_programa!$C$2:$E$59,2,FALSE))," ",VLOOKUP(L195,Proposito_programa!$C$2:$E$59,2,FALSE))</f>
        <v xml:space="preserve"> </v>
      </c>
      <c r="N195" s="184" t="str">
        <f>IF(ISERROR(VLOOKUP(L195,Proposito_programa!$C$2:$E$59,3,FALSE))," ",VLOOKUP(L195,Proposito_programa!$C$2:$E$59,3,FALSE))</f>
        <v xml:space="preserve"> </v>
      </c>
      <c r="O195" s="351" t="s">
        <v>1923</v>
      </c>
      <c r="P195" s="186">
        <v>3</v>
      </c>
      <c r="Q195" s="187">
        <v>79391917</v>
      </c>
      <c r="R195" s="341" t="s">
        <v>1676</v>
      </c>
      <c r="S195" s="187" t="s">
        <v>362</v>
      </c>
      <c r="T195" s="187"/>
      <c r="U195" s="188"/>
      <c r="V195" s="189"/>
      <c r="W195" s="190">
        <v>10400600</v>
      </c>
      <c r="X195" s="191"/>
      <c r="Y195" s="192"/>
      <c r="Z195" s="190"/>
      <c r="AA195" s="260">
        <f t="shared" si="10"/>
        <v>10400600</v>
      </c>
      <c r="AB195" s="355">
        <v>0</v>
      </c>
      <c r="AC195" s="193">
        <v>44557</v>
      </c>
      <c r="AD195" s="193" t="s">
        <v>1862</v>
      </c>
      <c r="AE195" s="193" t="s">
        <v>1862</v>
      </c>
      <c r="AF195" s="194">
        <v>90</v>
      </c>
      <c r="AG195" s="194"/>
      <c r="AH195" s="195"/>
      <c r="AI195" s="196"/>
      <c r="AJ195" s="194"/>
      <c r="AK195" s="193"/>
      <c r="AL195" s="194"/>
      <c r="AM195" s="197" t="s">
        <v>1718</v>
      </c>
      <c r="AN195" s="197"/>
      <c r="AO195" s="197"/>
      <c r="AP195" s="197"/>
      <c r="AQ195" s="382">
        <f t="shared" si="9"/>
        <v>0</v>
      </c>
      <c r="AR195" s="37"/>
      <c r="AS195" s="37"/>
      <c r="AT195" s="37"/>
      <c r="AU195" s="37"/>
      <c r="AV195" s="37"/>
      <c r="AW195" s="37"/>
    </row>
    <row r="196" spans="1:49" s="198" customFormat="1" ht="27.95" hidden="1" customHeight="1">
      <c r="A196" s="198">
        <v>1</v>
      </c>
      <c r="B196" s="176">
        <v>290</v>
      </c>
      <c r="C196" s="176">
        <v>2021</v>
      </c>
      <c r="D196" s="176" t="s">
        <v>1202</v>
      </c>
      <c r="E196" s="177" t="s">
        <v>1203</v>
      </c>
      <c r="F196" s="178" t="s">
        <v>90</v>
      </c>
      <c r="G196" s="179" t="s">
        <v>29</v>
      </c>
      <c r="H196" s="180" t="s">
        <v>111</v>
      </c>
      <c r="I196" s="181" t="s">
        <v>1310</v>
      </c>
      <c r="J196" s="182" t="s">
        <v>85</v>
      </c>
      <c r="K196" s="229" t="s">
        <v>268</v>
      </c>
      <c r="L196" s="183">
        <v>30</v>
      </c>
      <c r="M196" s="184" t="str">
        <f>IF(ISERROR(VLOOKUP(L196,Proposito_programa!$C$2:$E$59,2,FALSE))," ",VLOOKUP(L196,Proposito_programa!$C$2:$E$59,2,FALSE))</f>
        <v>Eficiencia en la atención de emergencias</v>
      </c>
      <c r="N196" s="184" t="str">
        <f>IF(ISERROR(VLOOKUP(L196,Proposito_programa!$C$2:$E$59,3,FALSE))," ",VLOOKUP(L196,Proposito_programa!$C$2:$E$59,3,FALSE))</f>
        <v>Propósito 2 : Cambiar Nuestros Hábitos de Vida para Reverdecer a Bogotá y Adaptarnos y Mitigar la Crisis Climática</v>
      </c>
      <c r="O196" s="185" t="s">
        <v>1909</v>
      </c>
      <c r="P196" s="186">
        <v>1</v>
      </c>
      <c r="Q196" s="187">
        <v>52276920</v>
      </c>
      <c r="R196" s="341" t="s">
        <v>1646</v>
      </c>
      <c r="S196" s="187" t="s">
        <v>362</v>
      </c>
      <c r="T196" s="187"/>
      <c r="U196" s="188"/>
      <c r="V196" s="189"/>
      <c r="W196" s="190">
        <v>10800000</v>
      </c>
      <c r="X196" s="191"/>
      <c r="Y196" s="192"/>
      <c r="Z196" s="190"/>
      <c r="AA196" s="260">
        <f t="shared" si="10"/>
        <v>10800000</v>
      </c>
      <c r="AB196" s="355">
        <v>5580000</v>
      </c>
      <c r="AC196" s="193">
        <v>44456</v>
      </c>
      <c r="AD196" s="193">
        <v>44468</v>
      </c>
      <c r="AE196" s="193">
        <v>44589</v>
      </c>
      <c r="AF196" s="194">
        <v>120</v>
      </c>
      <c r="AG196" s="194"/>
      <c r="AH196" s="195"/>
      <c r="AI196" s="196"/>
      <c r="AJ196" s="194"/>
      <c r="AK196" s="193"/>
      <c r="AL196" s="194"/>
      <c r="AM196" s="197"/>
      <c r="AN196" s="197"/>
      <c r="AO196" s="197" t="s">
        <v>1718</v>
      </c>
      <c r="AP196" s="197"/>
      <c r="AQ196" s="382">
        <f t="shared" si="9"/>
        <v>0.51666666666666672</v>
      </c>
      <c r="AR196" s="37"/>
      <c r="AS196" s="37"/>
      <c r="AT196" s="37"/>
      <c r="AU196" s="37"/>
      <c r="AV196" s="37"/>
      <c r="AW196" s="37"/>
    </row>
    <row r="197" spans="1:49" s="198" customFormat="1" ht="27.95" hidden="1" customHeight="1">
      <c r="A197" s="198">
        <v>1</v>
      </c>
      <c r="B197" s="176">
        <v>95</v>
      </c>
      <c r="C197" s="176">
        <v>2021</v>
      </c>
      <c r="D197" s="176" t="s">
        <v>673</v>
      </c>
      <c r="E197" s="177" t="s">
        <v>674</v>
      </c>
      <c r="F197" s="178" t="s">
        <v>90</v>
      </c>
      <c r="G197" s="179" t="s">
        <v>29</v>
      </c>
      <c r="H197" s="180" t="s">
        <v>111</v>
      </c>
      <c r="I197" s="181" t="s">
        <v>1044</v>
      </c>
      <c r="J197" s="182" t="s">
        <v>85</v>
      </c>
      <c r="K197" s="229" t="s">
        <v>268</v>
      </c>
      <c r="L197" s="183">
        <v>57</v>
      </c>
      <c r="M197" s="184" t="str">
        <f>IF(ISERROR(VLOOKUP(L197,Proposito_programa!$C$2:$E$59,2,FALSE))," ",VLOOKUP(L197,Proposito_programa!$C$2:$E$59,2,FALSE))</f>
        <v>Gestión pública local</v>
      </c>
      <c r="N197" s="184" t="str">
        <f>IF(ISERROR(VLOOKUP(L197,Proposito_programa!$C$2:$E$59,3,FALSE))," ",VLOOKUP(L197,Proposito_programa!$C$2:$E$59,3,FALSE))</f>
        <v>Propósito 5: Construir Bogotá - Región con gobierno abierto, transparente y ciudadanía consciente</v>
      </c>
      <c r="O197" s="185" t="s">
        <v>1919</v>
      </c>
      <c r="P197" s="186">
        <v>1</v>
      </c>
      <c r="Q197" s="187">
        <v>53049635</v>
      </c>
      <c r="R197" s="341" t="s">
        <v>1451</v>
      </c>
      <c r="S197" s="187" t="s">
        <v>362</v>
      </c>
      <c r="T197" s="187"/>
      <c r="U197" s="188"/>
      <c r="V197" s="189"/>
      <c r="W197" s="190">
        <v>26000000</v>
      </c>
      <c r="X197" s="191"/>
      <c r="Y197" s="192">
        <v>1</v>
      </c>
      <c r="Z197" s="190">
        <v>2513333</v>
      </c>
      <c r="AA197" s="260">
        <f t="shared" si="10"/>
        <v>28513333</v>
      </c>
      <c r="AB197" s="355">
        <v>24786667</v>
      </c>
      <c r="AC197" s="193">
        <v>44239</v>
      </c>
      <c r="AD197" s="193">
        <v>44242</v>
      </c>
      <c r="AE197" s="193">
        <v>44574</v>
      </c>
      <c r="AF197" s="194">
        <v>300</v>
      </c>
      <c r="AG197" s="194">
        <v>1</v>
      </c>
      <c r="AH197" s="195">
        <v>29</v>
      </c>
      <c r="AI197" s="187"/>
      <c r="AJ197" s="194"/>
      <c r="AK197" s="193"/>
      <c r="AL197" s="194"/>
      <c r="AM197" s="197"/>
      <c r="AN197" s="197"/>
      <c r="AO197" s="197" t="s">
        <v>1718</v>
      </c>
      <c r="AP197" s="197"/>
      <c r="AQ197" s="382">
        <f t="shared" si="9"/>
        <v>0.86930093370704853</v>
      </c>
      <c r="AR197" s="37"/>
      <c r="AS197" s="37"/>
      <c r="AT197" s="37"/>
      <c r="AU197" s="37"/>
      <c r="AV197" s="37"/>
      <c r="AW197" s="37"/>
    </row>
    <row r="198" spans="1:49" s="198" customFormat="1" ht="27.95" hidden="1" customHeight="1">
      <c r="A198" s="198">
        <v>1</v>
      </c>
      <c r="B198" s="176">
        <v>56</v>
      </c>
      <c r="C198" s="176">
        <v>2021</v>
      </c>
      <c r="D198" s="176" t="s">
        <v>598</v>
      </c>
      <c r="E198" s="177" t="s">
        <v>599</v>
      </c>
      <c r="F198" s="178" t="s">
        <v>90</v>
      </c>
      <c r="G198" s="179" t="s">
        <v>29</v>
      </c>
      <c r="H198" s="180" t="s">
        <v>111</v>
      </c>
      <c r="I198" s="181" t="s">
        <v>1017</v>
      </c>
      <c r="J198" s="182" t="s">
        <v>85</v>
      </c>
      <c r="K198" s="229" t="s">
        <v>268</v>
      </c>
      <c r="L198" s="183">
        <v>57</v>
      </c>
      <c r="M198" s="184" t="str">
        <f>IF(ISERROR(VLOOKUP(L198,Proposito_programa!$C$2:$E$59,2,FALSE))," ",VLOOKUP(L198,Proposito_programa!$C$2:$E$59,2,FALSE))</f>
        <v>Gestión pública local</v>
      </c>
      <c r="N198" s="184" t="str">
        <f>IF(ISERROR(VLOOKUP(L198,Proposito_programa!$C$2:$E$59,3,FALSE))," ",VLOOKUP(L198,Proposito_programa!$C$2:$E$59,3,FALSE))</f>
        <v>Propósito 5: Construir Bogotá - Región con gobierno abierto, transparente y ciudadanía consciente</v>
      </c>
      <c r="O198" s="185" t="s">
        <v>1920</v>
      </c>
      <c r="P198" s="186">
        <v>1</v>
      </c>
      <c r="Q198" s="187">
        <v>79536725</v>
      </c>
      <c r="R198" s="341" t="s">
        <v>1413</v>
      </c>
      <c r="S198" s="187" t="s">
        <v>362</v>
      </c>
      <c r="T198" s="187"/>
      <c r="U198" s="188"/>
      <c r="V198" s="189"/>
      <c r="W198" s="190">
        <v>31200000</v>
      </c>
      <c r="X198" s="191"/>
      <c r="Y198" s="192">
        <v>1</v>
      </c>
      <c r="Z198" s="190">
        <v>15600000</v>
      </c>
      <c r="AA198" s="260">
        <f t="shared" si="10"/>
        <v>46800000</v>
      </c>
      <c r="AB198" s="355">
        <v>46800000</v>
      </c>
      <c r="AC198" s="193">
        <v>44235</v>
      </c>
      <c r="AD198" s="193">
        <v>44238</v>
      </c>
      <c r="AE198" s="193">
        <v>44510</v>
      </c>
      <c r="AF198" s="194">
        <v>180</v>
      </c>
      <c r="AG198" s="194">
        <v>1</v>
      </c>
      <c r="AH198" s="195">
        <v>90</v>
      </c>
      <c r="AI198" s="187"/>
      <c r="AJ198" s="194"/>
      <c r="AK198" s="193"/>
      <c r="AL198" s="194"/>
      <c r="AM198" s="197"/>
      <c r="AN198" s="197"/>
      <c r="AO198" s="197" t="s">
        <v>1718</v>
      </c>
      <c r="AP198" s="197"/>
      <c r="AQ198" s="382">
        <f t="shared" si="9"/>
        <v>1</v>
      </c>
      <c r="AR198" s="37"/>
      <c r="AS198" s="37"/>
      <c r="AT198" s="37"/>
      <c r="AU198" s="37"/>
      <c r="AV198" s="37"/>
      <c r="AW198" s="37"/>
    </row>
    <row r="199" spans="1:49" s="198" customFormat="1" ht="27.95" hidden="1" customHeight="1">
      <c r="A199" s="198">
        <v>1</v>
      </c>
      <c r="B199" s="176">
        <v>79</v>
      </c>
      <c r="C199" s="176">
        <v>2021</v>
      </c>
      <c r="D199" s="176" t="s">
        <v>644</v>
      </c>
      <c r="E199" s="177" t="s">
        <v>645</v>
      </c>
      <c r="F199" s="178" t="s">
        <v>90</v>
      </c>
      <c r="G199" s="179" t="s">
        <v>29</v>
      </c>
      <c r="H199" s="180" t="s">
        <v>111</v>
      </c>
      <c r="I199" s="181" t="s">
        <v>1046</v>
      </c>
      <c r="J199" s="182" t="s">
        <v>85</v>
      </c>
      <c r="K199" s="229" t="s">
        <v>268</v>
      </c>
      <c r="L199" s="183">
        <v>57</v>
      </c>
      <c r="M199" s="184" t="str">
        <f>IF(ISERROR(VLOOKUP(L199,Proposito_programa!$C$2:$E$59,2,FALSE))," ",VLOOKUP(L199,Proposito_programa!$C$2:$E$59,2,FALSE))</f>
        <v>Gestión pública local</v>
      </c>
      <c r="N199" s="184" t="str">
        <f>IF(ISERROR(VLOOKUP(L199,Proposito_programa!$C$2:$E$59,3,FALSE))," ",VLOOKUP(L199,Proposito_programa!$C$2:$E$59,3,FALSE))</f>
        <v>Propósito 5: Construir Bogotá - Región con gobierno abierto, transparente y ciudadanía consciente</v>
      </c>
      <c r="O199" s="185" t="s">
        <v>1919</v>
      </c>
      <c r="P199" s="186">
        <v>1</v>
      </c>
      <c r="Q199" s="187">
        <v>79910956</v>
      </c>
      <c r="R199" s="341" t="s">
        <v>1436</v>
      </c>
      <c r="S199" s="187" t="s">
        <v>362</v>
      </c>
      <c r="T199" s="187"/>
      <c r="U199" s="188"/>
      <c r="V199" s="189"/>
      <c r="W199" s="190">
        <v>39000000</v>
      </c>
      <c r="X199" s="191"/>
      <c r="Y199" s="192">
        <v>1</v>
      </c>
      <c r="Z199" s="190">
        <v>3640000</v>
      </c>
      <c r="AA199" s="260">
        <f t="shared" si="10"/>
        <v>42640000</v>
      </c>
      <c r="AB199" s="355">
        <v>37050000</v>
      </c>
      <c r="AC199" s="193">
        <v>44239</v>
      </c>
      <c r="AD199" s="193">
        <v>44243</v>
      </c>
      <c r="AE199" s="193">
        <v>44574</v>
      </c>
      <c r="AF199" s="194">
        <v>300</v>
      </c>
      <c r="AG199" s="194">
        <v>1</v>
      </c>
      <c r="AH199" s="195">
        <v>32</v>
      </c>
      <c r="AI199" s="187"/>
      <c r="AJ199" s="194"/>
      <c r="AK199" s="193"/>
      <c r="AL199" s="194"/>
      <c r="AM199" s="197"/>
      <c r="AN199" s="197"/>
      <c r="AO199" s="197" t="s">
        <v>1718</v>
      </c>
      <c r="AP199" s="197"/>
      <c r="AQ199" s="382">
        <f t="shared" si="9"/>
        <v>0.86890243902439024</v>
      </c>
      <c r="AR199" s="37"/>
      <c r="AS199" s="37"/>
      <c r="AT199" s="37"/>
      <c r="AU199" s="37"/>
      <c r="AV199" s="37"/>
      <c r="AW199" s="37"/>
    </row>
    <row r="200" spans="1:49" s="198" customFormat="1" ht="27.95" hidden="1" customHeight="1">
      <c r="A200" s="198">
        <v>1</v>
      </c>
      <c r="B200" s="176">
        <v>214</v>
      </c>
      <c r="C200" s="176">
        <v>2021</v>
      </c>
      <c r="D200" s="176" t="s">
        <v>854</v>
      </c>
      <c r="E200" s="177" t="s">
        <v>855</v>
      </c>
      <c r="F200" s="178" t="s">
        <v>90</v>
      </c>
      <c r="G200" s="179" t="s">
        <v>29</v>
      </c>
      <c r="H200" s="180" t="s">
        <v>111</v>
      </c>
      <c r="I200" s="181" t="s">
        <v>991</v>
      </c>
      <c r="J200" s="182" t="s">
        <v>85</v>
      </c>
      <c r="K200" s="229" t="s">
        <v>268</v>
      </c>
      <c r="L200" s="183">
        <v>57</v>
      </c>
      <c r="M200" s="184" t="str">
        <f>IF(ISERROR(VLOOKUP(L200,Proposito_programa!$C$2:$E$59,2,FALSE))," ",VLOOKUP(L200,Proposito_programa!$C$2:$E$59,2,FALSE))</f>
        <v>Gestión pública local</v>
      </c>
      <c r="N200" s="184" t="str">
        <f>IF(ISERROR(VLOOKUP(L200,Proposito_programa!$C$2:$E$59,3,FALSE))," ",VLOOKUP(L200,Proposito_programa!$C$2:$E$59,3,FALSE))</f>
        <v>Propósito 5: Construir Bogotá - Región con gobierno abierto, transparente y ciudadanía consciente</v>
      </c>
      <c r="O200" s="185" t="s">
        <v>1920</v>
      </c>
      <c r="P200" s="186">
        <v>1</v>
      </c>
      <c r="Q200" s="187">
        <v>53165893</v>
      </c>
      <c r="R200" s="341" t="s">
        <v>1567</v>
      </c>
      <c r="S200" s="187" t="s">
        <v>362</v>
      </c>
      <c r="T200" s="187"/>
      <c r="U200" s="188"/>
      <c r="V200" s="189"/>
      <c r="W200" s="190">
        <v>31200000</v>
      </c>
      <c r="X200" s="191"/>
      <c r="Y200" s="192"/>
      <c r="Z200" s="190"/>
      <c r="AA200" s="260">
        <f t="shared" si="10"/>
        <v>31200000</v>
      </c>
      <c r="AB200" s="355">
        <v>29293333</v>
      </c>
      <c r="AC200" s="193">
        <v>44292</v>
      </c>
      <c r="AD200" s="193">
        <v>44298</v>
      </c>
      <c r="AE200" s="193">
        <v>44480</v>
      </c>
      <c r="AF200" s="194">
        <v>180</v>
      </c>
      <c r="AG200" s="194"/>
      <c r="AH200" s="195"/>
      <c r="AI200" s="187"/>
      <c r="AJ200" s="194"/>
      <c r="AK200" s="193"/>
      <c r="AL200" s="194"/>
      <c r="AM200" s="197"/>
      <c r="AN200" s="197"/>
      <c r="AO200" s="197" t="s">
        <v>1718</v>
      </c>
      <c r="AP200" s="197"/>
      <c r="AQ200" s="382">
        <f t="shared" si="9"/>
        <v>0.93888887820512823</v>
      </c>
      <c r="AR200" s="37"/>
      <c r="AS200" s="37"/>
      <c r="AT200" s="37"/>
      <c r="AU200" s="37"/>
      <c r="AV200" s="37"/>
      <c r="AW200" s="37"/>
    </row>
    <row r="201" spans="1:49" s="198" customFormat="1" ht="27.95" hidden="1" customHeight="1">
      <c r="A201" s="198">
        <v>1</v>
      </c>
      <c r="B201" s="176">
        <v>12</v>
      </c>
      <c r="C201" s="176">
        <v>2021</v>
      </c>
      <c r="D201" s="176" t="s">
        <v>511</v>
      </c>
      <c r="E201" s="177" t="s">
        <v>512</v>
      </c>
      <c r="F201" s="178" t="s">
        <v>90</v>
      </c>
      <c r="G201" s="179" t="s">
        <v>29</v>
      </c>
      <c r="H201" s="180" t="s">
        <v>111</v>
      </c>
      <c r="I201" s="181" t="s">
        <v>991</v>
      </c>
      <c r="J201" s="182" t="s">
        <v>85</v>
      </c>
      <c r="K201" s="229" t="s">
        <v>268</v>
      </c>
      <c r="L201" s="183">
        <v>57</v>
      </c>
      <c r="M201" s="184" t="str">
        <f>IF(ISERROR(VLOOKUP(L201,Proposito_programa!$C$2:$E$59,2,FALSE))," ",VLOOKUP(L201,Proposito_programa!$C$2:$E$59,2,FALSE))</f>
        <v>Gestión pública local</v>
      </c>
      <c r="N201" s="184" t="str">
        <f>IF(ISERROR(VLOOKUP(L201,Proposito_programa!$C$2:$E$59,3,FALSE))," ",VLOOKUP(L201,Proposito_programa!$C$2:$E$59,3,FALSE))</f>
        <v>Propósito 5: Construir Bogotá - Región con gobierno abierto, transparente y ciudadanía consciente</v>
      </c>
      <c r="O201" s="185" t="s">
        <v>1920</v>
      </c>
      <c r="P201" s="186">
        <v>1</v>
      </c>
      <c r="Q201" s="187">
        <v>1101175034</v>
      </c>
      <c r="R201" s="341" t="s">
        <v>1369</v>
      </c>
      <c r="S201" s="187" t="s">
        <v>362</v>
      </c>
      <c r="T201" s="187"/>
      <c r="U201" s="188"/>
      <c r="V201" s="189"/>
      <c r="W201" s="190">
        <v>31200000</v>
      </c>
      <c r="X201" s="191"/>
      <c r="Y201" s="192">
        <v>1</v>
      </c>
      <c r="Z201" s="190">
        <v>15600000</v>
      </c>
      <c r="AA201" s="260">
        <f t="shared" si="10"/>
        <v>46800000</v>
      </c>
      <c r="AB201" s="355">
        <v>46800000</v>
      </c>
      <c r="AC201" s="193">
        <v>44223</v>
      </c>
      <c r="AD201" s="193">
        <v>44228</v>
      </c>
      <c r="AE201" s="193">
        <v>44500</v>
      </c>
      <c r="AF201" s="194">
        <v>180</v>
      </c>
      <c r="AG201" s="194">
        <v>1</v>
      </c>
      <c r="AH201" s="195">
        <v>90</v>
      </c>
      <c r="AI201" s="196"/>
      <c r="AJ201" s="194"/>
      <c r="AK201" s="193"/>
      <c r="AL201" s="194"/>
      <c r="AM201" s="197"/>
      <c r="AN201" s="197"/>
      <c r="AO201" s="197" t="s">
        <v>1718</v>
      </c>
      <c r="AP201" s="197"/>
      <c r="AQ201" s="382">
        <f t="shared" si="9"/>
        <v>1</v>
      </c>
      <c r="AR201" s="37"/>
      <c r="AS201" s="37"/>
      <c r="AT201" s="37"/>
      <c r="AU201" s="37"/>
      <c r="AV201" s="37"/>
      <c r="AW201" s="37"/>
    </row>
    <row r="202" spans="1:49" s="198" customFormat="1" ht="27.95" hidden="1" customHeight="1">
      <c r="A202" s="198">
        <v>1</v>
      </c>
      <c r="B202" s="176">
        <v>201</v>
      </c>
      <c r="C202" s="176">
        <v>2021</v>
      </c>
      <c r="D202" s="176" t="s">
        <v>832</v>
      </c>
      <c r="E202" s="177" t="s">
        <v>833</v>
      </c>
      <c r="F202" s="178" t="s">
        <v>90</v>
      </c>
      <c r="G202" s="179" t="s">
        <v>29</v>
      </c>
      <c r="H202" s="180" t="s">
        <v>111</v>
      </c>
      <c r="I202" s="181" t="s">
        <v>988</v>
      </c>
      <c r="J202" s="182" t="s">
        <v>85</v>
      </c>
      <c r="K202" s="229" t="s">
        <v>268</v>
      </c>
      <c r="L202" s="183">
        <v>57</v>
      </c>
      <c r="M202" s="184" t="str">
        <f>IF(ISERROR(VLOOKUP(L202,Proposito_programa!$C$2:$E$59,2,FALSE))," ",VLOOKUP(L202,Proposito_programa!$C$2:$E$59,2,FALSE))</f>
        <v>Gestión pública local</v>
      </c>
      <c r="N202" s="184" t="str">
        <f>IF(ISERROR(VLOOKUP(L202,Proposito_programa!$C$2:$E$59,3,FALSE))," ",VLOOKUP(L202,Proposito_programa!$C$2:$E$59,3,FALSE))</f>
        <v>Propósito 5: Construir Bogotá - Región con gobierno abierto, transparente y ciudadanía consciente</v>
      </c>
      <c r="O202" s="185" t="s">
        <v>1920</v>
      </c>
      <c r="P202" s="186">
        <v>1</v>
      </c>
      <c r="Q202" s="187">
        <v>52161937</v>
      </c>
      <c r="R202" s="341" t="s">
        <v>1556</v>
      </c>
      <c r="S202" s="187" t="s">
        <v>362</v>
      </c>
      <c r="T202" s="187"/>
      <c r="U202" s="188"/>
      <c r="V202" s="189"/>
      <c r="W202" s="190">
        <v>10500000</v>
      </c>
      <c r="X202" s="191"/>
      <c r="Y202" s="192">
        <v>1</v>
      </c>
      <c r="Z202" s="190">
        <v>5250000</v>
      </c>
      <c r="AA202" s="260">
        <f t="shared" si="10"/>
        <v>15750000</v>
      </c>
      <c r="AB202" s="355">
        <v>14350000</v>
      </c>
      <c r="AC202" s="193">
        <v>44272</v>
      </c>
      <c r="AD202" s="193">
        <v>44279</v>
      </c>
      <c r="AE202" s="193">
        <v>44553</v>
      </c>
      <c r="AF202" s="194">
        <v>180</v>
      </c>
      <c r="AG202" s="194">
        <v>1</v>
      </c>
      <c r="AH202" s="195">
        <v>90</v>
      </c>
      <c r="AI202" s="187"/>
      <c r="AJ202" s="194"/>
      <c r="AK202" s="193"/>
      <c r="AL202" s="194"/>
      <c r="AM202" s="197"/>
      <c r="AN202" s="197"/>
      <c r="AO202" s="197" t="s">
        <v>1718</v>
      </c>
      <c r="AP202" s="197"/>
      <c r="AQ202" s="382">
        <f t="shared" si="9"/>
        <v>0.91111111111111109</v>
      </c>
      <c r="AR202" s="37"/>
      <c r="AS202" s="37"/>
      <c r="AT202" s="37"/>
      <c r="AU202" s="37"/>
      <c r="AV202" s="37"/>
      <c r="AW202" s="37"/>
    </row>
    <row r="203" spans="1:49" s="198" customFormat="1" ht="27.95" hidden="1" customHeight="1">
      <c r="A203" s="198">
        <v>1</v>
      </c>
      <c r="B203" s="176">
        <v>91</v>
      </c>
      <c r="C203" s="176">
        <v>2021</v>
      </c>
      <c r="D203" s="176" t="s">
        <v>665</v>
      </c>
      <c r="E203" s="177" t="s">
        <v>666</v>
      </c>
      <c r="F203" s="178" t="s">
        <v>90</v>
      </c>
      <c r="G203" s="179" t="s">
        <v>29</v>
      </c>
      <c r="H203" s="180" t="s">
        <v>111</v>
      </c>
      <c r="I203" s="181" t="s">
        <v>1055</v>
      </c>
      <c r="J203" s="182" t="s">
        <v>85</v>
      </c>
      <c r="K203" s="229" t="s">
        <v>268</v>
      </c>
      <c r="L203" s="183">
        <v>57</v>
      </c>
      <c r="M203" s="184" t="str">
        <f>IF(ISERROR(VLOOKUP(L203,Proposito_programa!$C$2:$E$59,2,FALSE))," ",VLOOKUP(L203,Proposito_programa!$C$2:$E$59,2,FALSE))</f>
        <v>Gestión pública local</v>
      </c>
      <c r="N203" s="184" t="str">
        <f>IF(ISERROR(VLOOKUP(L203,Proposito_programa!$C$2:$E$59,3,FALSE))," ",VLOOKUP(L203,Proposito_programa!$C$2:$E$59,3,FALSE))</f>
        <v>Propósito 5: Construir Bogotá - Región con gobierno abierto, transparente y ciudadanía consciente</v>
      </c>
      <c r="O203" s="185" t="s">
        <v>1919</v>
      </c>
      <c r="P203" s="186">
        <v>1</v>
      </c>
      <c r="Q203" s="187">
        <v>1022950072</v>
      </c>
      <c r="R203" s="341" t="s">
        <v>1447</v>
      </c>
      <c r="S203" s="187" t="s">
        <v>362</v>
      </c>
      <c r="T203" s="187"/>
      <c r="U203" s="188"/>
      <c r="V203" s="189"/>
      <c r="W203" s="190">
        <v>52000000</v>
      </c>
      <c r="X203" s="191"/>
      <c r="Y203" s="192">
        <v>1</v>
      </c>
      <c r="Z203" s="190">
        <v>5026667</v>
      </c>
      <c r="AA203" s="260">
        <f t="shared" si="10"/>
        <v>57026667</v>
      </c>
      <c r="AB203" s="355">
        <v>49573333</v>
      </c>
      <c r="AC203" s="193">
        <v>44239</v>
      </c>
      <c r="AD203" s="193">
        <v>44242</v>
      </c>
      <c r="AE203" s="193">
        <v>44574</v>
      </c>
      <c r="AF203" s="194">
        <v>300</v>
      </c>
      <c r="AG203" s="194">
        <v>1</v>
      </c>
      <c r="AH203" s="195">
        <v>29</v>
      </c>
      <c r="AI203" s="187"/>
      <c r="AJ203" s="194"/>
      <c r="AK203" s="193"/>
      <c r="AL203" s="194"/>
      <c r="AM203" s="197"/>
      <c r="AN203" s="197"/>
      <c r="AO203" s="197" t="s">
        <v>1718</v>
      </c>
      <c r="AP203" s="197"/>
      <c r="AQ203" s="382">
        <f t="shared" si="9"/>
        <v>0.8693009009276309</v>
      </c>
      <c r="AR203" s="37"/>
      <c r="AS203" s="37"/>
      <c r="AT203" s="37"/>
      <c r="AU203" s="37"/>
      <c r="AV203" s="37"/>
      <c r="AW203" s="37"/>
    </row>
    <row r="204" spans="1:49" s="198" customFormat="1" ht="27.95" hidden="1" customHeight="1">
      <c r="A204" s="198">
        <v>1</v>
      </c>
      <c r="B204" s="176">
        <v>39</v>
      </c>
      <c r="C204" s="176">
        <v>2021</v>
      </c>
      <c r="D204" s="176" t="s">
        <v>564</v>
      </c>
      <c r="E204" s="177" t="s">
        <v>565</v>
      </c>
      <c r="F204" s="178" t="s">
        <v>90</v>
      </c>
      <c r="G204" s="179" t="s">
        <v>29</v>
      </c>
      <c r="H204" s="180" t="s">
        <v>111</v>
      </c>
      <c r="I204" s="181" t="s">
        <v>1018</v>
      </c>
      <c r="J204" s="182" t="s">
        <v>85</v>
      </c>
      <c r="K204" s="229" t="s">
        <v>268</v>
      </c>
      <c r="L204" s="183">
        <v>57</v>
      </c>
      <c r="M204" s="184" t="str">
        <f>IF(ISERROR(VLOOKUP(L204,Proposito_programa!$C$2:$E$59,2,FALSE))," ",VLOOKUP(L204,Proposito_programa!$C$2:$E$59,2,FALSE))</f>
        <v>Gestión pública local</v>
      </c>
      <c r="N204" s="184" t="str">
        <f>IF(ISERROR(VLOOKUP(L204,Proposito_programa!$C$2:$E$59,3,FALSE))," ",VLOOKUP(L204,Proposito_programa!$C$2:$E$59,3,FALSE))</f>
        <v>Propósito 5: Construir Bogotá - Región con gobierno abierto, transparente y ciudadanía consciente</v>
      </c>
      <c r="O204" s="185" t="s">
        <v>1919</v>
      </c>
      <c r="P204" s="186">
        <v>1</v>
      </c>
      <c r="Q204" s="187">
        <v>1019054181</v>
      </c>
      <c r="R204" s="341" t="s">
        <v>1396</v>
      </c>
      <c r="S204" s="187" t="s">
        <v>362</v>
      </c>
      <c r="T204" s="187"/>
      <c r="U204" s="188"/>
      <c r="V204" s="189"/>
      <c r="W204" s="190">
        <v>39000000</v>
      </c>
      <c r="X204" s="191"/>
      <c r="Y204" s="192">
        <v>1</v>
      </c>
      <c r="Z204" s="190">
        <v>5070000</v>
      </c>
      <c r="AA204" s="260">
        <f t="shared" si="10"/>
        <v>44070000</v>
      </c>
      <c r="AB204" s="355">
        <v>38480000</v>
      </c>
      <c r="AC204" s="193">
        <v>44230</v>
      </c>
      <c r="AD204" s="193">
        <v>44232</v>
      </c>
      <c r="AE204" s="193">
        <v>44574</v>
      </c>
      <c r="AF204" s="194">
        <v>300</v>
      </c>
      <c r="AG204" s="194">
        <v>1</v>
      </c>
      <c r="AH204" s="195">
        <v>39</v>
      </c>
      <c r="AI204" s="187"/>
      <c r="AJ204" s="194"/>
      <c r="AK204" s="193"/>
      <c r="AL204" s="194"/>
      <c r="AM204" s="197"/>
      <c r="AN204" s="197"/>
      <c r="AO204" s="197" t="s">
        <v>1718</v>
      </c>
      <c r="AP204" s="197"/>
      <c r="AQ204" s="382">
        <f t="shared" si="9"/>
        <v>0.87315634218289084</v>
      </c>
      <c r="AR204" s="37"/>
      <c r="AS204" s="37"/>
      <c r="AT204" s="37"/>
      <c r="AU204" s="37"/>
      <c r="AV204" s="37"/>
      <c r="AW204" s="37"/>
    </row>
    <row r="205" spans="1:49" s="198" customFormat="1" ht="27.95" hidden="1" customHeight="1">
      <c r="A205" s="198">
        <v>1</v>
      </c>
      <c r="B205" s="176">
        <v>106</v>
      </c>
      <c r="C205" s="176">
        <v>2021</v>
      </c>
      <c r="D205" s="176" t="s">
        <v>694</v>
      </c>
      <c r="E205" s="177" t="s">
        <v>695</v>
      </c>
      <c r="F205" s="178" t="s">
        <v>90</v>
      </c>
      <c r="G205" s="179" t="s">
        <v>29</v>
      </c>
      <c r="H205" s="180" t="s">
        <v>111</v>
      </c>
      <c r="I205" s="181" t="s">
        <v>1064</v>
      </c>
      <c r="J205" s="182" t="s">
        <v>85</v>
      </c>
      <c r="K205" s="229" t="s">
        <v>268</v>
      </c>
      <c r="L205" s="183">
        <v>1</v>
      </c>
      <c r="M205" s="184" t="str">
        <f>IF(ISERROR(VLOOKUP(L205,Proposito_programa!$C$2:$E$59,2,FALSE))," ",VLOOKUP(L205,Proposito_programa!$C$2:$E$59,2,FALSE))</f>
        <v>Subsidios y transferencias para la equidad</v>
      </c>
      <c r="N205" s="184" t="str">
        <f>IF(ISERROR(VLOOKUP(L205,Proposito_programa!$C$2:$E$59,3,FALSE))," ",VLOOKUP(L205,Proposito_programa!$C$2:$E$59,3,FALSE))</f>
        <v>Propósito 1: Hacer un nuevo contrato social para incrementar la inclusión social, productiva y política</v>
      </c>
      <c r="O205" s="185" t="s">
        <v>1898</v>
      </c>
      <c r="P205" s="186">
        <v>1</v>
      </c>
      <c r="Q205" s="187">
        <v>1033710335</v>
      </c>
      <c r="R205" s="341" t="s">
        <v>1462</v>
      </c>
      <c r="S205" s="187" t="s">
        <v>362</v>
      </c>
      <c r="T205" s="187"/>
      <c r="U205" s="188"/>
      <c r="V205" s="189"/>
      <c r="W205" s="190">
        <v>41600000</v>
      </c>
      <c r="X205" s="191"/>
      <c r="Y205" s="192">
        <v>1</v>
      </c>
      <c r="Z205" s="190">
        <v>15253333</v>
      </c>
      <c r="AA205" s="260">
        <f t="shared" si="10"/>
        <v>56853333</v>
      </c>
      <c r="AB205" s="355">
        <v>49053333</v>
      </c>
      <c r="AC205" s="193">
        <v>44244</v>
      </c>
      <c r="AD205" s="193">
        <v>44245</v>
      </c>
      <c r="AE205" s="193">
        <v>44574</v>
      </c>
      <c r="AF205" s="194">
        <v>240</v>
      </c>
      <c r="AG205" s="194">
        <v>1</v>
      </c>
      <c r="AH205" s="195">
        <v>88</v>
      </c>
      <c r="AI205" s="187"/>
      <c r="AJ205" s="194"/>
      <c r="AK205" s="193"/>
      <c r="AL205" s="194"/>
      <c r="AM205" s="197"/>
      <c r="AN205" s="197"/>
      <c r="AO205" s="197" t="s">
        <v>1718</v>
      </c>
      <c r="AP205" s="197"/>
      <c r="AQ205" s="382">
        <f t="shared" si="9"/>
        <v>0.86280487724440003</v>
      </c>
      <c r="AR205" s="37"/>
      <c r="AS205" s="37"/>
      <c r="AT205" s="37"/>
      <c r="AU205" s="37"/>
      <c r="AV205" s="37"/>
      <c r="AW205" s="37"/>
    </row>
    <row r="206" spans="1:49" s="198" customFormat="1" ht="27.95" hidden="1" customHeight="1">
      <c r="A206" s="198">
        <v>1</v>
      </c>
      <c r="B206" s="176">
        <v>267</v>
      </c>
      <c r="C206" s="176">
        <v>2021</v>
      </c>
      <c r="D206" s="176" t="s">
        <v>951</v>
      </c>
      <c r="E206" s="177" t="s">
        <v>952</v>
      </c>
      <c r="F206" s="178" t="s">
        <v>90</v>
      </c>
      <c r="G206" s="179" t="s">
        <v>29</v>
      </c>
      <c r="H206" s="180" t="s">
        <v>111</v>
      </c>
      <c r="I206" s="181" t="s">
        <v>1155</v>
      </c>
      <c r="J206" s="182" t="s">
        <v>85</v>
      </c>
      <c r="K206" s="229" t="s">
        <v>268</v>
      </c>
      <c r="L206" s="183">
        <v>30</v>
      </c>
      <c r="M206" s="184" t="str">
        <f>IF(ISERROR(VLOOKUP(L206,Proposito_programa!$C$2:$E$59,2,FALSE))," ",VLOOKUP(L206,Proposito_programa!$C$2:$E$59,2,FALSE))</f>
        <v>Eficiencia en la atención de emergencias</v>
      </c>
      <c r="N206" s="184" t="str">
        <f>IF(ISERROR(VLOOKUP(L206,Proposito_programa!$C$2:$E$59,3,FALSE))," ",VLOOKUP(L206,Proposito_programa!$C$2:$E$59,3,FALSE))</f>
        <v>Propósito 2 : Cambiar Nuestros Hábitos de Vida para Reverdecer a Bogotá y Adaptarnos y Mitigar la Crisis Climática</v>
      </c>
      <c r="O206" s="185" t="s">
        <v>1909</v>
      </c>
      <c r="P206" s="186">
        <v>1</v>
      </c>
      <c r="Q206" s="187">
        <v>80882081</v>
      </c>
      <c r="R206" s="341" t="s">
        <v>1619</v>
      </c>
      <c r="S206" s="187" t="s">
        <v>362</v>
      </c>
      <c r="T206" s="187"/>
      <c r="U206" s="188"/>
      <c r="V206" s="189"/>
      <c r="W206" s="190">
        <v>8100000</v>
      </c>
      <c r="X206" s="191"/>
      <c r="Y206" s="192"/>
      <c r="Z206" s="190"/>
      <c r="AA206" s="260">
        <f t="shared" si="10"/>
        <v>8100000</v>
      </c>
      <c r="AB206" s="355">
        <v>5460000</v>
      </c>
      <c r="AC206" s="193">
        <v>44431</v>
      </c>
      <c r="AD206" s="193">
        <v>44438</v>
      </c>
      <c r="AE206" s="193">
        <v>44575</v>
      </c>
      <c r="AF206" s="194">
        <v>135</v>
      </c>
      <c r="AG206" s="194"/>
      <c r="AH206" s="195"/>
      <c r="AI206" s="187"/>
      <c r="AJ206" s="194"/>
      <c r="AK206" s="193"/>
      <c r="AL206" s="194"/>
      <c r="AM206" s="197"/>
      <c r="AN206" s="197"/>
      <c r="AO206" s="197" t="s">
        <v>1718</v>
      </c>
      <c r="AP206" s="197"/>
      <c r="AQ206" s="382">
        <f t="shared" ref="AQ206:AQ269" si="11">IF(ISERROR(AB206/AA206),"-",(AB206/AA206))</f>
        <v>0.67407407407407405</v>
      </c>
      <c r="AR206" s="37"/>
      <c r="AS206" s="37"/>
      <c r="AT206" s="37"/>
      <c r="AU206" s="37"/>
      <c r="AV206" s="37"/>
      <c r="AW206" s="37"/>
    </row>
    <row r="207" spans="1:49" s="198" customFormat="1" ht="27.95" hidden="1" customHeight="1">
      <c r="A207" s="198">
        <v>1</v>
      </c>
      <c r="B207" s="176">
        <v>183</v>
      </c>
      <c r="C207" s="176">
        <v>2021</v>
      </c>
      <c r="D207" s="176" t="s">
        <v>798</v>
      </c>
      <c r="E207" s="177" t="s">
        <v>799</v>
      </c>
      <c r="F207" s="178" t="s">
        <v>90</v>
      </c>
      <c r="G207" s="179" t="s">
        <v>29</v>
      </c>
      <c r="H207" s="180" t="s">
        <v>111</v>
      </c>
      <c r="I207" s="181" t="s">
        <v>1101</v>
      </c>
      <c r="J207" s="182" t="s">
        <v>85</v>
      </c>
      <c r="K207" s="229" t="s">
        <v>268</v>
      </c>
      <c r="L207" s="183">
        <v>57</v>
      </c>
      <c r="M207" s="184" t="str">
        <f>IF(ISERROR(VLOOKUP(L207,Proposito_programa!$C$2:$E$59,2,FALSE))," ",VLOOKUP(L207,Proposito_programa!$C$2:$E$59,2,FALSE))</f>
        <v>Gestión pública local</v>
      </c>
      <c r="N207" s="184" t="str">
        <f>IF(ISERROR(VLOOKUP(L207,Proposito_programa!$C$2:$E$59,3,FALSE))," ",VLOOKUP(L207,Proposito_programa!$C$2:$E$59,3,FALSE))</f>
        <v>Propósito 5: Construir Bogotá - Región con gobierno abierto, transparente y ciudadanía consciente</v>
      </c>
      <c r="O207" s="185" t="s">
        <v>1919</v>
      </c>
      <c r="P207" s="186">
        <v>1</v>
      </c>
      <c r="Q207" s="187">
        <v>1033679200</v>
      </c>
      <c r="R207" s="341" t="s">
        <v>1539</v>
      </c>
      <c r="S207" s="187" t="s">
        <v>362</v>
      </c>
      <c r="T207" s="187"/>
      <c r="U207" s="188"/>
      <c r="V207" s="189"/>
      <c r="W207" s="190">
        <v>31200000</v>
      </c>
      <c r="X207" s="191"/>
      <c r="Y207" s="192">
        <v>1</v>
      </c>
      <c r="Z207" s="190">
        <v>15600000</v>
      </c>
      <c r="AA207" s="260">
        <f t="shared" si="10"/>
        <v>46800000</v>
      </c>
      <c r="AB207" s="355">
        <v>45240000</v>
      </c>
      <c r="AC207" s="193">
        <v>44263</v>
      </c>
      <c r="AD207" s="193">
        <v>44265</v>
      </c>
      <c r="AE207" s="193">
        <v>44539</v>
      </c>
      <c r="AF207" s="194">
        <v>180</v>
      </c>
      <c r="AG207" s="194">
        <v>1</v>
      </c>
      <c r="AH207" s="195">
        <v>90</v>
      </c>
      <c r="AI207" s="187"/>
      <c r="AJ207" s="194"/>
      <c r="AK207" s="193"/>
      <c r="AL207" s="194"/>
      <c r="AM207" s="197"/>
      <c r="AN207" s="197"/>
      <c r="AO207" s="197" t="s">
        <v>1718</v>
      </c>
      <c r="AP207" s="197"/>
      <c r="AQ207" s="382">
        <f t="shared" si="11"/>
        <v>0.96666666666666667</v>
      </c>
      <c r="AR207" s="37"/>
      <c r="AS207" s="37"/>
      <c r="AT207" s="37"/>
      <c r="AU207" s="37"/>
      <c r="AV207" s="37"/>
      <c r="AW207" s="37"/>
    </row>
    <row r="208" spans="1:49" s="198" customFormat="1" ht="27.95" hidden="1" customHeight="1">
      <c r="A208" s="198">
        <v>1</v>
      </c>
      <c r="B208" s="176">
        <v>66</v>
      </c>
      <c r="C208" s="176">
        <v>2021</v>
      </c>
      <c r="D208" s="176" t="s">
        <v>618</v>
      </c>
      <c r="E208" s="177" t="s">
        <v>619</v>
      </c>
      <c r="F208" s="178" t="s">
        <v>90</v>
      </c>
      <c r="G208" s="179" t="s">
        <v>29</v>
      </c>
      <c r="H208" s="180" t="s">
        <v>111</v>
      </c>
      <c r="I208" s="181" t="s">
        <v>1005</v>
      </c>
      <c r="J208" s="182" t="s">
        <v>85</v>
      </c>
      <c r="K208" s="229" t="s">
        <v>268</v>
      </c>
      <c r="L208" s="183">
        <v>57</v>
      </c>
      <c r="M208" s="184" t="str">
        <f>IF(ISERROR(VLOOKUP(L208,Proposito_programa!$C$2:$E$59,2,FALSE))," ",VLOOKUP(L208,Proposito_programa!$C$2:$E$59,2,FALSE))</f>
        <v>Gestión pública local</v>
      </c>
      <c r="N208" s="184" t="str">
        <f>IF(ISERROR(VLOOKUP(L208,Proposito_programa!$C$2:$E$59,3,FALSE))," ",VLOOKUP(L208,Proposito_programa!$C$2:$E$59,3,FALSE))</f>
        <v>Propósito 5: Construir Bogotá - Región con gobierno abierto, transparente y ciudadanía consciente</v>
      </c>
      <c r="O208" s="185" t="s">
        <v>1919</v>
      </c>
      <c r="P208" s="186">
        <v>1</v>
      </c>
      <c r="Q208" s="187">
        <v>79740493</v>
      </c>
      <c r="R208" s="341" t="s">
        <v>1423</v>
      </c>
      <c r="S208" s="187" t="s">
        <v>362</v>
      </c>
      <c r="T208" s="187"/>
      <c r="U208" s="188"/>
      <c r="V208" s="189"/>
      <c r="W208" s="190">
        <v>26000000</v>
      </c>
      <c r="X208" s="191"/>
      <c r="Y208" s="192">
        <v>1</v>
      </c>
      <c r="Z208" s="190">
        <v>2860000</v>
      </c>
      <c r="AA208" s="260">
        <f t="shared" si="10"/>
        <v>28860000</v>
      </c>
      <c r="AB208" s="355">
        <v>25133333</v>
      </c>
      <c r="AC208" s="193">
        <v>44236</v>
      </c>
      <c r="AD208" s="193">
        <v>44238</v>
      </c>
      <c r="AE208" s="193">
        <v>44574</v>
      </c>
      <c r="AF208" s="194">
        <v>300</v>
      </c>
      <c r="AG208" s="194">
        <v>1</v>
      </c>
      <c r="AH208" s="195">
        <v>33</v>
      </c>
      <c r="AI208" s="187"/>
      <c r="AJ208" s="194"/>
      <c r="AK208" s="193"/>
      <c r="AL208" s="194"/>
      <c r="AM208" s="197"/>
      <c r="AN208" s="197"/>
      <c r="AO208" s="197" t="s">
        <v>1718</v>
      </c>
      <c r="AP208" s="197"/>
      <c r="AQ208" s="382">
        <f t="shared" si="11"/>
        <v>0.87087085932085928</v>
      </c>
      <c r="AR208" s="37"/>
      <c r="AS208" s="37"/>
      <c r="AT208" s="37"/>
      <c r="AU208" s="37"/>
      <c r="AV208" s="37"/>
      <c r="AW208" s="37"/>
    </row>
    <row r="209" spans="1:49" s="198" customFormat="1" ht="27.95" hidden="1" customHeight="1">
      <c r="A209" s="198">
        <v>1</v>
      </c>
      <c r="B209" s="176">
        <v>23</v>
      </c>
      <c r="C209" s="176">
        <v>2021</v>
      </c>
      <c r="D209" s="176" t="s">
        <v>533</v>
      </c>
      <c r="E209" s="177" t="s">
        <v>534</v>
      </c>
      <c r="F209" s="178" t="s">
        <v>90</v>
      </c>
      <c r="G209" s="179" t="s">
        <v>29</v>
      </c>
      <c r="H209" s="180" t="s">
        <v>111</v>
      </c>
      <c r="I209" s="181" t="s">
        <v>1003</v>
      </c>
      <c r="J209" s="182" t="s">
        <v>85</v>
      </c>
      <c r="K209" s="229" t="s">
        <v>268</v>
      </c>
      <c r="L209" s="183">
        <v>57</v>
      </c>
      <c r="M209" s="184" t="str">
        <f>IF(ISERROR(VLOOKUP(L209,Proposito_programa!$C$2:$E$59,2,FALSE))," ",VLOOKUP(L209,Proposito_programa!$C$2:$E$59,2,FALSE))</f>
        <v>Gestión pública local</v>
      </c>
      <c r="N209" s="184" t="str">
        <f>IF(ISERROR(VLOOKUP(L209,Proposito_programa!$C$2:$E$59,3,FALSE))," ",VLOOKUP(L209,Proposito_programa!$C$2:$E$59,3,FALSE))</f>
        <v>Propósito 5: Construir Bogotá - Región con gobierno abierto, transparente y ciudadanía consciente</v>
      </c>
      <c r="O209" s="185" t="s">
        <v>1919</v>
      </c>
      <c r="P209" s="186">
        <v>1</v>
      </c>
      <c r="Q209" s="187">
        <v>1015402942</v>
      </c>
      <c r="R209" s="341" t="s">
        <v>1380</v>
      </c>
      <c r="S209" s="187" t="s">
        <v>362</v>
      </c>
      <c r="T209" s="187"/>
      <c r="U209" s="188"/>
      <c r="V209" s="189"/>
      <c r="W209" s="190">
        <v>67000000</v>
      </c>
      <c r="X209" s="191"/>
      <c r="Y209" s="192">
        <v>1</v>
      </c>
      <c r="Z209" s="190">
        <v>9603333</v>
      </c>
      <c r="AA209" s="260">
        <f t="shared" si="10"/>
        <v>76603333</v>
      </c>
      <c r="AB209" s="355">
        <v>67000000</v>
      </c>
      <c r="AC209" s="193">
        <v>44228</v>
      </c>
      <c r="AD209" s="193">
        <v>44228</v>
      </c>
      <c r="AE209" s="193">
        <v>44574</v>
      </c>
      <c r="AF209" s="194">
        <v>300</v>
      </c>
      <c r="AG209" s="194">
        <v>1</v>
      </c>
      <c r="AH209" s="195">
        <v>43</v>
      </c>
      <c r="AI209" s="187"/>
      <c r="AJ209" s="194"/>
      <c r="AK209" s="193"/>
      <c r="AL209" s="194"/>
      <c r="AM209" s="197"/>
      <c r="AN209" s="197"/>
      <c r="AO209" s="197" t="s">
        <v>1718</v>
      </c>
      <c r="AP209" s="197"/>
      <c r="AQ209" s="382">
        <f t="shared" si="11"/>
        <v>0.87463557231902689</v>
      </c>
      <c r="AR209" s="37"/>
      <c r="AS209" s="37"/>
      <c r="AT209" s="37"/>
      <c r="AU209" s="37"/>
      <c r="AV209" s="37"/>
      <c r="AW209" s="37"/>
    </row>
    <row r="210" spans="1:49" s="198" customFormat="1" ht="27.95" hidden="1" customHeight="1">
      <c r="A210" s="198">
        <v>1</v>
      </c>
      <c r="B210" s="176">
        <v>234</v>
      </c>
      <c r="C210" s="176">
        <v>2021</v>
      </c>
      <c r="D210" s="176" t="s">
        <v>895</v>
      </c>
      <c r="E210" s="332" t="s">
        <v>896</v>
      </c>
      <c r="F210" s="178" t="s">
        <v>28</v>
      </c>
      <c r="G210" s="179" t="s">
        <v>83</v>
      </c>
      <c r="H210" s="180" t="s">
        <v>115</v>
      </c>
      <c r="I210" s="181" t="s">
        <v>1138</v>
      </c>
      <c r="J210" s="182" t="s">
        <v>84</v>
      </c>
      <c r="K210" s="229" t="s">
        <v>268</v>
      </c>
      <c r="L210" s="183" t="s">
        <v>115</v>
      </c>
      <c r="M210" s="184" t="str">
        <f>IF(ISERROR(VLOOKUP(L210,Proposito_programa!$C$2:$E$59,2,FALSE))," ",VLOOKUP(L210,Proposito_programa!$C$2:$E$59,2,FALSE))</f>
        <v xml:space="preserve"> </v>
      </c>
      <c r="N210" s="184" t="str">
        <f>IF(ISERROR(VLOOKUP(L210,Proposito_programa!$C$2:$E$59,3,FALSE))," ",VLOOKUP(L210,Proposito_programa!$C$2:$E$59,3,FALSE))</f>
        <v xml:space="preserve"> </v>
      </c>
      <c r="O210" s="185"/>
      <c r="P210" s="186">
        <v>1</v>
      </c>
      <c r="Q210" s="187">
        <v>800018165</v>
      </c>
      <c r="R210" s="341" t="s">
        <v>1588</v>
      </c>
      <c r="S210" s="187" t="s">
        <v>363</v>
      </c>
      <c r="T210" s="187"/>
      <c r="U210" s="188"/>
      <c r="V210" s="189"/>
      <c r="W210" s="190">
        <v>0</v>
      </c>
      <c r="X210" s="191"/>
      <c r="Y210" s="192"/>
      <c r="Z210" s="190"/>
      <c r="AA210" s="260">
        <f t="shared" si="10"/>
        <v>0</v>
      </c>
      <c r="AB210" s="348" t="s">
        <v>1931</v>
      </c>
      <c r="AC210" s="193">
        <v>44385</v>
      </c>
      <c r="AD210" s="193">
        <v>44389</v>
      </c>
      <c r="AE210" s="193">
        <v>44753</v>
      </c>
      <c r="AF210" s="194">
        <v>360</v>
      </c>
      <c r="AG210" s="194"/>
      <c r="AH210" s="195"/>
      <c r="AI210" s="187"/>
      <c r="AJ210" s="194"/>
      <c r="AK210" s="193"/>
      <c r="AL210" s="194"/>
      <c r="AM210" s="197"/>
      <c r="AN210" s="197" t="s">
        <v>1718</v>
      </c>
      <c r="AO210" s="197"/>
      <c r="AP210" s="197"/>
      <c r="AQ210" s="382" t="str">
        <f t="shared" si="11"/>
        <v>-</v>
      </c>
      <c r="AR210" s="37"/>
      <c r="AS210" s="37"/>
      <c r="AT210" s="37"/>
      <c r="AU210" s="37"/>
      <c r="AV210" s="37"/>
      <c r="AW210" s="37"/>
    </row>
    <row r="211" spans="1:49" s="198" customFormat="1" ht="27.95" hidden="1" customHeight="1">
      <c r="A211" s="198">
        <v>1</v>
      </c>
      <c r="B211" s="176">
        <v>123</v>
      </c>
      <c r="C211" s="176">
        <v>2021</v>
      </c>
      <c r="D211" s="176" t="s">
        <v>727</v>
      </c>
      <c r="E211" s="177" t="s">
        <v>728</v>
      </c>
      <c r="F211" s="178" t="s">
        <v>90</v>
      </c>
      <c r="G211" s="179" t="s">
        <v>29</v>
      </c>
      <c r="H211" s="180" t="s">
        <v>111</v>
      </c>
      <c r="I211" s="181" t="s">
        <v>1074</v>
      </c>
      <c r="J211" s="182" t="s">
        <v>85</v>
      </c>
      <c r="K211" s="229" t="s">
        <v>268</v>
      </c>
      <c r="L211" s="183">
        <v>1</v>
      </c>
      <c r="M211" s="184" t="str">
        <f>IF(ISERROR(VLOOKUP(L211,Proposito_programa!$C$2:$E$59,2,FALSE))," ",VLOOKUP(L211,Proposito_programa!$C$2:$E$59,2,FALSE))</f>
        <v>Subsidios y transferencias para la equidad</v>
      </c>
      <c r="N211" s="184" t="str">
        <f>IF(ISERROR(VLOOKUP(L211,Proposito_programa!$C$2:$E$59,3,FALSE))," ",VLOOKUP(L211,Proposito_programa!$C$2:$E$59,3,FALSE))</f>
        <v>Propósito 1: Hacer un nuevo contrato social para incrementar la inclusión social, productiva y política</v>
      </c>
      <c r="O211" s="185" t="s">
        <v>1898</v>
      </c>
      <c r="P211" s="186">
        <v>1</v>
      </c>
      <c r="Q211" s="187">
        <v>52374822</v>
      </c>
      <c r="R211" s="341" t="s">
        <v>1479</v>
      </c>
      <c r="S211" s="187" t="s">
        <v>362</v>
      </c>
      <c r="T211" s="187"/>
      <c r="U211" s="188"/>
      <c r="V211" s="189"/>
      <c r="W211" s="190">
        <v>26400000</v>
      </c>
      <c r="X211" s="191"/>
      <c r="Y211" s="192">
        <v>1</v>
      </c>
      <c r="Z211" s="190">
        <v>9570000</v>
      </c>
      <c r="AA211" s="260">
        <f t="shared" ref="AA211:AA274" si="12">+W211+X211+Z211</f>
        <v>35970000</v>
      </c>
      <c r="AB211" s="355">
        <v>31020000</v>
      </c>
      <c r="AC211" s="193">
        <v>44245</v>
      </c>
      <c r="AD211" s="193">
        <v>44246</v>
      </c>
      <c r="AE211" s="193">
        <v>44574</v>
      </c>
      <c r="AF211" s="194">
        <v>240</v>
      </c>
      <c r="AG211" s="194">
        <v>1</v>
      </c>
      <c r="AH211" s="195">
        <v>87</v>
      </c>
      <c r="AI211" s="187"/>
      <c r="AJ211" s="194"/>
      <c r="AK211" s="193"/>
      <c r="AL211" s="194"/>
      <c r="AM211" s="197"/>
      <c r="AN211" s="197"/>
      <c r="AO211" s="197" t="s">
        <v>1718</v>
      </c>
      <c r="AP211" s="197"/>
      <c r="AQ211" s="382">
        <f t="shared" si="11"/>
        <v>0.86238532110091748</v>
      </c>
      <c r="AR211" s="37"/>
      <c r="AS211" s="37"/>
      <c r="AT211" s="37"/>
      <c r="AU211" s="37"/>
      <c r="AV211" s="37"/>
      <c r="AW211" s="37"/>
    </row>
    <row r="212" spans="1:49" s="198" customFormat="1" ht="27.95" hidden="1" customHeight="1">
      <c r="A212" s="198">
        <v>1</v>
      </c>
      <c r="B212" s="176">
        <v>296</v>
      </c>
      <c r="C212" s="176">
        <v>2021</v>
      </c>
      <c r="D212" s="176" t="s">
        <v>1214</v>
      </c>
      <c r="E212" s="177" t="s">
        <v>1215</v>
      </c>
      <c r="F212" s="178" t="s">
        <v>90</v>
      </c>
      <c r="G212" s="179" t="s">
        <v>29</v>
      </c>
      <c r="H212" s="180" t="s">
        <v>111</v>
      </c>
      <c r="I212" s="181" t="s">
        <v>1314</v>
      </c>
      <c r="J212" s="182" t="s">
        <v>85</v>
      </c>
      <c r="K212" s="229" t="s">
        <v>268</v>
      </c>
      <c r="L212" s="183">
        <v>1</v>
      </c>
      <c r="M212" s="184" t="str">
        <f>IF(ISERROR(VLOOKUP(L212,Proposito_programa!$C$2:$E$59,2,FALSE))," ",VLOOKUP(L212,Proposito_programa!$C$2:$E$59,2,FALSE))</f>
        <v>Subsidios y transferencias para la equidad</v>
      </c>
      <c r="N212" s="184" t="str">
        <f>IF(ISERROR(VLOOKUP(L212,Proposito_programa!$C$2:$E$59,3,FALSE))," ",VLOOKUP(L212,Proposito_programa!$C$2:$E$59,3,FALSE))</f>
        <v>Propósito 1: Hacer un nuevo contrato social para incrementar la inclusión social, productiva y política</v>
      </c>
      <c r="O212" s="185" t="s">
        <v>1905</v>
      </c>
      <c r="P212" s="186">
        <v>1</v>
      </c>
      <c r="Q212" s="187">
        <v>79300027</v>
      </c>
      <c r="R212" s="341" t="s">
        <v>1652</v>
      </c>
      <c r="S212" s="187" t="s">
        <v>362</v>
      </c>
      <c r="T212" s="187"/>
      <c r="U212" s="188"/>
      <c r="V212" s="189"/>
      <c r="W212" s="190">
        <v>26438110</v>
      </c>
      <c r="X212" s="191"/>
      <c r="Y212" s="192"/>
      <c r="Z212" s="190"/>
      <c r="AA212" s="260">
        <f t="shared" si="12"/>
        <v>26438110</v>
      </c>
      <c r="AB212" s="355">
        <v>4318225</v>
      </c>
      <c r="AC212" s="193">
        <v>44468</v>
      </c>
      <c r="AD212" s="193">
        <v>44481</v>
      </c>
      <c r="AE212" s="193">
        <v>44784</v>
      </c>
      <c r="AF212" s="194">
        <v>300</v>
      </c>
      <c r="AG212" s="194"/>
      <c r="AH212" s="195"/>
      <c r="AI212" s="196"/>
      <c r="AJ212" s="194"/>
      <c r="AK212" s="193"/>
      <c r="AL212" s="194"/>
      <c r="AM212" s="197"/>
      <c r="AN212" s="197" t="s">
        <v>1718</v>
      </c>
      <c r="AO212" s="197"/>
      <c r="AP212" s="197"/>
      <c r="AQ212" s="382">
        <f t="shared" si="11"/>
        <v>0.16333334720220166</v>
      </c>
      <c r="AR212" s="37"/>
      <c r="AS212" s="37"/>
      <c r="AT212" s="37"/>
      <c r="AU212" s="37"/>
      <c r="AV212" s="37"/>
      <c r="AW212" s="37"/>
    </row>
    <row r="213" spans="1:49" s="198" customFormat="1" ht="27.95" hidden="1" customHeight="1">
      <c r="A213" s="198">
        <v>1</v>
      </c>
      <c r="B213" s="176">
        <v>264</v>
      </c>
      <c r="C213" s="176">
        <v>2021</v>
      </c>
      <c r="D213" s="176" t="s">
        <v>945</v>
      </c>
      <c r="E213" s="177" t="s">
        <v>946</v>
      </c>
      <c r="F213" s="178" t="s">
        <v>90</v>
      </c>
      <c r="G213" s="179" t="s">
        <v>29</v>
      </c>
      <c r="H213" s="180" t="s">
        <v>111</v>
      </c>
      <c r="I213" s="181" t="s">
        <v>1153</v>
      </c>
      <c r="J213" s="182" t="s">
        <v>85</v>
      </c>
      <c r="K213" s="229" t="s">
        <v>268</v>
      </c>
      <c r="L213" s="183">
        <v>30</v>
      </c>
      <c r="M213" s="184" t="str">
        <f>IF(ISERROR(VLOOKUP(L213,Proposito_programa!$C$2:$E$59,2,FALSE))," ",VLOOKUP(L213,Proposito_programa!$C$2:$E$59,2,FALSE))</f>
        <v>Eficiencia en la atención de emergencias</v>
      </c>
      <c r="N213" s="184" t="str">
        <f>IF(ISERROR(VLOOKUP(L213,Proposito_programa!$C$2:$E$59,3,FALSE))," ",VLOOKUP(L213,Proposito_programa!$C$2:$E$59,3,FALSE))</f>
        <v>Propósito 2 : Cambiar Nuestros Hábitos de Vida para Reverdecer a Bogotá y Adaptarnos y Mitigar la Crisis Climática</v>
      </c>
      <c r="O213" s="185" t="s">
        <v>1909</v>
      </c>
      <c r="P213" s="186">
        <v>1</v>
      </c>
      <c r="Q213" s="187">
        <v>80229049</v>
      </c>
      <c r="R213" s="341" t="s">
        <v>1616</v>
      </c>
      <c r="S213" s="187" t="s">
        <v>362</v>
      </c>
      <c r="T213" s="187"/>
      <c r="U213" s="188"/>
      <c r="V213" s="189"/>
      <c r="W213" s="190">
        <v>8100000</v>
      </c>
      <c r="X213" s="191"/>
      <c r="Y213" s="192"/>
      <c r="Z213" s="190"/>
      <c r="AA213" s="260">
        <f t="shared" si="12"/>
        <v>8100000</v>
      </c>
      <c r="AB213" s="355">
        <v>6240000</v>
      </c>
      <c r="AC213" s="193">
        <v>44419</v>
      </c>
      <c r="AD213" s="193">
        <v>44425</v>
      </c>
      <c r="AE213" s="193">
        <v>44562</v>
      </c>
      <c r="AF213" s="194">
        <v>135</v>
      </c>
      <c r="AG213" s="194"/>
      <c r="AH213" s="195"/>
      <c r="AI213" s="187"/>
      <c r="AJ213" s="194"/>
      <c r="AK213" s="193"/>
      <c r="AL213" s="194"/>
      <c r="AM213" s="197"/>
      <c r="AN213" s="197"/>
      <c r="AO213" s="197" t="s">
        <v>1718</v>
      </c>
      <c r="AP213" s="197"/>
      <c r="AQ213" s="382">
        <f t="shared" si="11"/>
        <v>0.77037037037037037</v>
      </c>
      <c r="AR213" s="37"/>
      <c r="AS213" s="37"/>
      <c r="AT213" s="37"/>
      <c r="AU213" s="37"/>
      <c r="AV213" s="37"/>
      <c r="AW213" s="37"/>
    </row>
    <row r="214" spans="1:49" s="198" customFormat="1" ht="27.95" hidden="1" customHeight="1">
      <c r="A214" s="198">
        <v>1</v>
      </c>
      <c r="B214" s="176">
        <v>57</v>
      </c>
      <c r="C214" s="176">
        <v>2021</v>
      </c>
      <c r="D214" s="176" t="s">
        <v>600</v>
      </c>
      <c r="E214" s="177" t="s">
        <v>601</v>
      </c>
      <c r="F214" s="178" t="s">
        <v>90</v>
      </c>
      <c r="G214" s="179" t="s">
        <v>29</v>
      </c>
      <c r="H214" s="180" t="s">
        <v>111</v>
      </c>
      <c r="I214" s="181" t="s">
        <v>1030</v>
      </c>
      <c r="J214" s="182" t="s">
        <v>85</v>
      </c>
      <c r="K214" s="229" t="s">
        <v>268</v>
      </c>
      <c r="L214" s="183">
        <v>57</v>
      </c>
      <c r="M214" s="184" t="str">
        <f>IF(ISERROR(VLOOKUP(L214,Proposito_programa!$C$2:$E$59,2,FALSE))," ",VLOOKUP(L214,Proposito_programa!$C$2:$E$59,2,FALSE))</f>
        <v>Gestión pública local</v>
      </c>
      <c r="N214" s="184" t="str">
        <f>IF(ISERROR(VLOOKUP(L214,Proposito_programa!$C$2:$E$59,3,FALSE))," ",VLOOKUP(L214,Proposito_programa!$C$2:$E$59,3,FALSE))</f>
        <v>Propósito 5: Construir Bogotá - Región con gobierno abierto, transparente y ciudadanía consciente</v>
      </c>
      <c r="O214" s="185" t="s">
        <v>1919</v>
      </c>
      <c r="P214" s="186">
        <v>1</v>
      </c>
      <c r="Q214" s="187">
        <v>80071371</v>
      </c>
      <c r="R214" s="341" t="s">
        <v>1414</v>
      </c>
      <c r="S214" s="187" t="s">
        <v>362</v>
      </c>
      <c r="T214" s="187"/>
      <c r="U214" s="188"/>
      <c r="V214" s="189"/>
      <c r="W214" s="190">
        <v>26000000</v>
      </c>
      <c r="X214" s="191"/>
      <c r="Y214" s="192">
        <v>1</v>
      </c>
      <c r="Z214" s="190">
        <v>2860000</v>
      </c>
      <c r="AA214" s="260">
        <f t="shared" si="12"/>
        <v>28860000</v>
      </c>
      <c r="AB214" s="355">
        <v>25220000</v>
      </c>
      <c r="AC214" s="193">
        <v>44236</v>
      </c>
      <c r="AD214" s="193">
        <v>44237</v>
      </c>
      <c r="AE214" s="193">
        <v>44573</v>
      </c>
      <c r="AF214" s="194">
        <v>300</v>
      </c>
      <c r="AG214" s="194">
        <v>1</v>
      </c>
      <c r="AH214" s="195">
        <v>33</v>
      </c>
      <c r="AI214" s="187"/>
      <c r="AJ214" s="194"/>
      <c r="AK214" s="193"/>
      <c r="AL214" s="194"/>
      <c r="AM214" s="197"/>
      <c r="AN214" s="197"/>
      <c r="AO214" s="197" t="s">
        <v>1718</v>
      </c>
      <c r="AP214" s="197"/>
      <c r="AQ214" s="382">
        <f t="shared" si="11"/>
        <v>0.87387387387387383</v>
      </c>
      <c r="AR214" s="37"/>
      <c r="AS214" s="37"/>
      <c r="AT214" s="37"/>
      <c r="AU214" s="37"/>
      <c r="AV214" s="37"/>
      <c r="AW214" s="37"/>
    </row>
    <row r="215" spans="1:49" s="198" customFormat="1" ht="27.95" hidden="1" customHeight="1">
      <c r="A215" s="198">
        <v>1</v>
      </c>
      <c r="B215" s="176">
        <v>205</v>
      </c>
      <c r="C215" s="176">
        <v>2021</v>
      </c>
      <c r="D215" s="176" t="s">
        <v>840</v>
      </c>
      <c r="E215" s="177" t="s">
        <v>841</v>
      </c>
      <c r="F215" s="178" t="s">
        <v>90</v>
      </c>
      <c r="G215" s="179" t="s">
        <v>29</v>
      </c>
      <c r="H215" s="180" t="s">
        <v>111</v>
      </c>
      <c r="I215" s="181" t="s">
        <v>1079</v>
      </c>
      <c r="J215" s="182" t="s">
        <v>85</v>
      </c>
      <c r="K215" s="229" t="s">
        <v>268</v>
      </c>
      <c r="L215" s="183">
        <v>57</v>
      </c>
      <c r="M215" s="184" t="str">
        <f>IF(ISERROR(VLOOKUP(L215,Proposito_programa!$C$2:$E$59,2,FALSE))," ",VLOOKUP(L215,Proposito_programa!$C$2:$E$59,2,FALSE))</f>
        <v>Gestión pública local</v>
      </c>
      <c r="N215" s="184" t="str">
        <f>IF(ISERROR(VLOOKUP(L215,Proposito_programa!$C$2:$E$59,3,FALSE))," ",VLOOKUP(L215,Proposito_programa!$C$2:$E$59,3,FALSE))</f>
        <v>Propósito 5: Construir Bogotá - Región con gobierno abierto, transparente y ciudadanía consciente</v>
      </c>
      <c r="O215" s="185" t="s">
        <v>1919</v>
      </c>
      <c r="P215" s="186">
        <v>1</v>
      </c>
      <c r="Q215" s="187">
        <v>1031154746</v>
      </c>
      <c r="R215" s="341" t="s">
        <v>1560</v>
      </c>
      <c r="S215" s="187" t="s">
        <v>362</v>
      </c>
      <c r="T215" s="187"/>
      <c r="U215" s="188"/>
      <c r="V215" s="189"/>
      <c r="W215" s="190">
        <v>26000000</v>
      </c>
      <c r="X215" s="191"/>
      <c r="Y215" s="192"/>
      <c r="Z215" s="190"/>
      <c r="AA215" s="260">
        <f t="shared" si="12"/>
        <v>26000000</v>
      </c>
      <c r="AB215" s="355">
        <v>21320000</v>
      </c>
      <c r="AC215" s="193">
        <v>44279</v>
      </c>
      <c r="AD215" s="193">
        <v>44280</v>
      </c>
      <c r="AE215" s="193">
        <v>44585</v>
      </c>
      <c r="AF215" s="194">
        <v>300</v>
      </c>
      <c r="AG215" s="194"/>
      <c r="AH215" s="195"/>
      <c r="AI215" s="187"/>
      <c r="AJ215" s="194"/>
      <c r="AK215" s="193"/>
      <c r="AL215" s="194"/>
      <c r="AM215" s="197"/>
      <c r="AN215" s="197"/>
      <c r="AO215" s="197" t="s">
        <v>1718</v>
      </c>
      <c r="AP215" s="197"/>
      <c r="AQ215" s="382">
        <f t="shared" si="11"/>
        <v>0.82</v>
      </c>
      <c r="AR215" s="37"/>
      <c r="AS215" s="37"/>
      <c r="AT215" s="37"/>
      <c r="AU215" s="37"/>
      <c r="AV215" s="37"/>
      <c r="AW215" s="37"/>
    </row>
    <row r="216" spans="1:49" s="198" customFormat="1" ht="27.95" hidden="1" customHeight="1">
      <c r="A216" s="198">
        <v>1</v>
      </c>
      <c r="B216" s="176">
        <v>20</v>
      </c>
      <c r="C216" s="176">
        <v>2021</v>
      </c>
      <c r="D216" s="176" t="s">
        <v>527</v>
      </c>
      <c r="E216" s="177" t="s">
        <v>528</v>
      </c>
      <c r="F216" s="178" t="s">
        <v>90</v>
      </c>
      <c r="G216" s="179" t="s">
        <v>29</v>
      </c>
      <c r="H216" s="180" t="s">
        <v>111</v>
      </c>
      <c r="I216" s="181" t="s">
        <v>1000</v>
      </c>
      <c r="J216" s="182" t="s">
        <v>85</v>
      </c>
      <c r="K216" s="229" t="s">
        <v>268</v>
      </c>
      <c r="L216" s="183">
        <v>57</v>
      </c>
      <c r="M216" s="184" t="str">
        <f>IF(ISERROR(VLOOKUP(L216,Proposito_programa!$C$2:$E$59,2,FALSE))," ",VLOOKUP(L216,Proposito_programa!$C$2:$E$59,2,FALSE))</f>
        <v>Gestión pública local</v>
      </c>
      <c r="N216" s="184" t="str">
        <f>IF(ISERROR(VLOOKUP(L216,Proposito_programa!$C$2:$E$59,3,FALSE))," ",VLOOKUP(L216,Proposito_programa!$C$2:$E$59,3,FALSE))</f>
        <v>Propósito 5: Construir Bogotá - Región con gobierno abierto, transparente y ciudadanía consciente</v>
      </c>
      <c r="O216" s="185" t="s">
        <v>1919</v>
      </c>
      <c r="P216" s="186">
        <v>1</v>
      </c>
      <c r="Q216" s="187">
        <v>1033734844</v>
      </c>
      <c r="R216" s="341" t="s">
        <v>1377</v>
      </c>
      <c r="S216" s="187" t="s">
        <v>362</v>
      </c>
      <c r="T216" s="187"/>
      <c r="U216" s="188"/>
      <c r="V216" s="189"/>
      <c r="W216" s="190">
        <v>67000000</v>
      </c>
      <c r="X216" s="191"/>
      <c r="Y216" s="192">
        <v>1</v>
      </c>
      <c r="Z216" s="190">
        <v>9603333</v>
      </c>
      <c r="AA216" s="260">
        <f t="shared" si="12"/>
        <v>76603333</v>
      </c>
      <c r="AB216" s="355">
        <v>67000000</v>
      </c>
      <c r="AC216" s="193">
        <v>44228</v>
      </c>
      <c r="AD216" s="193">
        <v>44228</v>
      </c>
      <c r="AE216" s="193">
        <v>44574</v>
      </c>
      <c r="AF216" s="194">
        <v>300</v>
      </c>
      <c r="AG216" s="194">
        <v>1</v>
      </c>
      <c r="AH216" s="195">
        <v>43</v>
      </c>
      <c r="AI216" s="196"/>
      <c r="AJ216" s="194"/>
      <c r="AK216" s="193"/>
      <c r="AL216" s="194"/>
      <c r="AM216" s="197"/>
      <c r="AN216" s="197"/>
      <c r="AO216" s="197" t="s">
        <v>1718</v>
      </c>
      <c r="AP216" s="197"/>
      <c r="AQ216" s="382">
        <f t="shared" si="11"/>
        <v>0.87463557231902689</v>
      </c>
      <c r="AR216" s="37"/>
      <c r="AS216" s="37"/>
      <c r="AT216" s="37"/>
      <c r="AU216" s="37"/>
      <c r="AV216" s="37"/>
      <c r="AW216" s="37"/>
    </row>
    <row r="217" spans="1:49" s="198" customFormat="1" ht="27.95" hidden="1" customHeight="1">
      <c r="A217" s="198">
        <v>1</v>
      </c>
      <c r="B217" s="176">
        <v>73844</v>
      </c>
      <c r="C217" s="176">
        <v>2021</v>
      </c>
      <c r="D217" s="176" t="s">
        <v>981</v>
      </c>
      <c r="E217" s="177" t="s">
        <v>982</v>
      </c>
      <c r="F217" s="178" t="s">
        <v>52</v>
      </c>
      <c r="G217" s="179" t="s">
        <v>89</v>
      </c>
      <c r="H217" s="180" t="s">
        <v>96</v>
      </c>
      <c r="I217" s="181" t="s">
        <v>1166</v>
      </c>
      <c r="J217" s="182" t="s">
        <v>84</v>
      </c>
      <c r="K217" s="229" t="s">
        <v>268</v>
      </c>
      <c r="L217" s="183" t="s">
        <v>115</v>
      </c>
      <c r="M217" s="184" t="str">
        <f>IF(ISERROR(VLOOKUP(L217,Proposito_programa!$C$2:$E$59,2,FALSE))," ",VLOOKUP(L217,Proposito_programa!$C$2:$E$59,2,FALSE))</f>
        <v xml:space="preserve"> </v>
      </c>
      <c r="N217" s="184" t="str">
        <f>IF(ISERROR(VLOOKUP(L217,Proposito_programa!$C$2:$E$59,3,FALSE))," ",VLOOKUP(L217,Proposito_programa!$C$2:$E$59,3,FALSE))</f>
        <v xml:space="preserve"> </v>
      </c>
      <c r="O217" s="185" t="s">
        <v>1897</v>
      </c>
      <c r="P217" s="186">
        <v>1</v>
      </c>
      <c r="Q217" s="187">
        <v>900167135</v>
      </c>
      <c r="R217" s="341" t="s">
        <v>1638</v>
      </c>
      <c r="S217" s="187" t="s">
        <v>363</v>
      </c>
      <c r="T217" s="187"/>
      <c r="U217" s="188"/>
      <c r="V217" s="189"/>
      <c r="W217" s="190">
        <v>828700</v>
      </c>
      <c r="X217" s="191"/>
      <c r="Y217" s="192"/>
      <c r="Z217" s="190"/>
      <c r="AA217" s="260">
        <f t="shared" si="12"/>
        <v>828700</v>
      </c>
      <c r="AB217" s="355">
        <v>0</v>
      </c>
      <c r="AC217" s="193">
        <v>44413</v>
      </c>
      <c r="AD217" s="193">
        <v>44414</v>
      </c>
      <c r="AE217" s="193">
        <v>44444</v>
      </c>
      <c r="AF217" s="194">
        <v>30</v>
      </c>
      <c r="AG217" s="194"/>
      <c r="AH217" s="195"/>
      <c r="AI217" s="196"/>
      <c r="AJ217" s="194"/>
      <c r="AK217" s="193"/>
      <c r="AL217" s="194"/>
      <c r="AM217" s="197"/>
      <c r="AN217" s="197"/>
      <c r="AO217" s="197" t="s">
        <v>1718</v>
      </c>
      <c r="AP217" s="197"/>
      <c r="AQ217" s="382">
        <f t="shared" si="11"/>
        <v>0</v>
      </c>
      <c r="AR217" s="37"/>
      <c r="AS217" s="37"/>
      <c r="AT217" s="37"/>
      <c r="AU217" s="37"/>
      <c r="AV217" s="37"/>
      <c r="AW217" s="37"/>
    </row>
    <row r="218" spans="1:49" s="198" customFormat="1" ht="27.95" customHeight="1">
      <c r="A218" s="198">
        <v>1</v>
      </c>
      <c r="B218" s="176">
        <v>320</v>
      </c>
      <c r="C218" s="176">
        <v>2019</v>
      </c>
      <c r="D218" s="176" t="s">
        <v>1722</v>
      </c>
      <c r="E218" s="177" t="s">
        <v>1723</v>
      </c>
      <c r="F218" s="178" t="s">
        <v>49</v>
      </c>
      <c r="G218" s="179" t="s">
        <v>83</v>
      </c>
      <c r="H218" s="180" t="s">
        <v>115</v>
      </c>
      <c r="I218" s="181" t="s">
        <v>1734</v>
      </c>
      <c r="J218" s="182" t="s">
        <v>85</v>
      </c>
      <c r="K218" s="229" t="s">
        <v>268</v>
      </c>
      <c r="L218" s="183">
        <v>49</v>
      </c>
      <c r="M218" s="184" t="str">
        <f>IF(ISERROR(VLOOKUP(L218,Proposito_programa!$C$2:$E$59,2,FALSE))," ",VLOOKUP(L218,Proposito_programa!$C$2:$E$59,2,FALSE))</f>
        <v>Movilidad segura, sostenible y accesible</v>
      </c>
      <c r="N218" s="184" t="str">
        <f>IF(ISERROR(VLOOKUP(L218,Proposito_programa!$C$2:$E$59,3,FALSE))," ",VLOOKUP(L218,Proposito_programa!$C$2:$E$59,3,FALSE))</f>
        <v>Propósito 4: Hacer de Bogotá Región un modelo de movilidad multimodal, incluyente y sostenible</v>
      </c>
      <c r="O218" s="185" t="s">
        <v>1917</v>
      </c>
      <c r="P218" s="186">
        <v>1</v>
      </c>
      <c r="Q218" s="187">
        <v>900107376</v>
      </c>
      <c r="R218" s="341" t="s">
        <v>1741</v>
      </c>
      <c r="S218" s="187" t="s">
        <v>363</v>
      </c>
      <c r="T218" s="187"/>
      <c r="U218" s="188"/>
      <c r="V218" s="189"/>
      <c r="W218" s="190"/>
      <c r="X218" s="191"/>
      <c r="Y218" s="192">
        <v>2</v>
      </c>
      <c r="Z218" s="190">
        <v>245100000</v>
      </c>
      <c r="AA218" s="260">
        <f t="shared" si="12"/>
        <v>245100000</v>
      </c>
      <c r="AB218" s="355">
        <v>13782288</v>
      </c>
      <c r="AC218" s="193">
        <v>44328</v>
      </c>
      <c r="AD218" s="193">
        <v>44328</v>
      </c>
      <c r="AE218" s="193">
        <v>44603</v>
      </c>
      <c r="AF218" s="194">
        <v>660</v>
      </c>
      <c r="AG218" s="194">
        <v>5</v>
      </c>
      <c r="AH218" s="195">
        <v>660</v>
      </c>
      <c r="AI218" s="196"/>
      <c r="AJ218" s="194"/>
      <c r="AK218" s="193"/>
      <c r="AL218" s="194"/>
      <c r="AM218" s="197"/>
      <c r="AN218" s="197" t="s">
        <v>1718</v>
      </c>
      <c r="AO218" s="197"/>
      <c r="AP218" s="197"/>
      <c r="AQ218" s="382">
        <f t="shared" si="11"/>
        <v>5.6231285189718483E-2</v>
      </c>
      <c r="AR218" s="37"/>
      <c r="AS218" s="37"/>
      <c r="AT218" s="37"/>
      <c r="AU218" s="37"/>
      <c r="AV218" s="37"/>
      <c r="AW218" s="37"/>
    </row>
    <row r="219" spans="1:49" s="198" customFormat="1" ht="27.95" hidden="1" customHeight="1">
      <c r="A219" s="198">
        <v>1</v>
      </c>
      <c r="B219" s="176">
        <v>286</v>
      </c>
      <c r="C219" s="176">
        <v>2021</v>
      </c>
      <c r="D219" s="176" t="s">
        <v>1194</v>
      </c>
      <c r="E219" s="177" t="s">
        <v>1195</v>
      </c>
      <c r="F219" s="178" t="s">
        <v>100</v>
      </c>
      <c r="G219" s="179" t="s">
        <v>29</v>
      </c>
      <c r="H219" s="180" t="s">
        <v>100</v>
      </c>
      <c r="I219" s="181" t="s">
        <v>1168</v>
      </c>
      <c r="J219" s="182" t="s">
        <v>85</v>
      </c>
      <c r="K219" s="229" t="s">
        <v>268</v>
      </c>
      <c r="L219" s="183">
        <v>20</v>
      </c>
      <c r="M219" s="184" t="str">
        <f>IF(ISERROR(VLOOKUP(L219,Proposito_programa!$C$2:$E$59,2,FALSE))," ",VLOOKUP(L219,Proposito_programa!$C$2:$E$59,2,FALSE))</f>
        <v>Bogotá, referente en cultura, deporte, recreación y actividad física, con parques para el desarrollo y la salud</v>
      </c>
      <c r="N219" s="184" t="str">
        <f>IF(ISERROR(VLOOKUP(L219,Proposito_programa!$C$2:$E$59,3,FALSE))," ",VLOOKUP(L219,Proposito_programa!$C$2:$E$59,3,FALSE))</f>
        <v>Propósito 1: Hacer un nuevo contrato social para incrementar la inclusión social, productiva y política</v>
      </c>
      <c r="O219" s="185" t="s">
        <v>1902</v>
      </c>
      <c r="P219" s="186">
        <v>1</v>
      </c>
      <c r="Q219" s="187">
        <v>860061099</v>
      </c>
      <c r="R219" s="341" t="s">
        <v>1864</v>
      </c>
      <c r="S219" s="187" t="s">
        <v>363</v>
      </c>
      <c r="T219" s="187"/>
      <c r="U219" s="188"/>
      <c r="V219" s="189"/>
      <c r="W219" s="190">
        <v>227201686</v>
      </c>
      <c r="X219" s="191"/>
      <c r="Y219" s="192"/>
      <c r="Z219" s="190"/>
      <c r="AA219" s="260">
        <f t="shared" si="12"/>
        <v>227201686</v>
      </c>
      <c r="AB219" s="355">
        <v>181761349</v>
      </c>
      <c r="AC219" s="193">
        <v>44439</v>
      </c>
      <c r="AD219" s="193">
        <v>44460</v>
      </c>
      <c r="AE219" s="193">
        <v>44651</v>
      </c>
      <c r="AF219" s="194">
        <v>191</v>
      </c>
      <c r="AG219" s="194"/>
      <c r="AH219" s="195"/>
      <c r="AI219" s="196"/>
      <c r="AJ219" s="194"/>
      <c r="AK219" s="193"/>
      <c r="AL219" s="194"/>
      <c r="AM219" s="197"/>
      <c r="AN219" s="197" t="s">
        <v>1718</v>
      </c>
      <c r="AO219" s="197"/>
      <c r="AP219" s="197"/>
      <c r="AQ219" s="382">
        <f t="shared" si="11"/>
        <v>0.80000000088027512</v>
      </c>
      <c r="AR219" s="37"/>
      <c r="AS219" s="37"/>
      <c r="AT219" s="37"/>
      <c r="AU219" s="37"/>
      <c r="AV219" s="37"/>
      <c r="AW219" s="37"/>
    </row>
    <row r="220" spans="1:49" s="198" customFormat="1" ht="27.95" hidden="1" customHeight="1">
      <c r="A220" s="198">
        <v>1</v>
      </c>
      <c r="B220" s="176">
        <v>119</v>
      </c>
      <c r="C220" s="176">
        <v>2021</v>
      </c>
      <c r="D220" s="176" t="s">
        <v>719</v>
      </c>
      <c r="E220" s="177" t="s">
        <v>720</v>
      </c>
      <c r="F220" s="178" t="s">
        <v>90</v>
      </c>
      <c r="G220" s="179" t="s">
        <v>29</v>
      </c>
      <c r="H220" s="180" t="s">
        <v>111</v>
      </c>
      <c r="I220" s="181" t="s">
        <v>1011</v>
      </c>
      <c r="J220" s="182" t="s">
        <v>85</v>
      </c>
      <c r="K220" s="229" t="s">
        <v>268</v>
      </c>
      <c r="L220" s="183">
        <v>1</v>
      </c>
      <c r="M220" s="184" t="str">
        <f>IF(ISERROR(VLOOKUP(L220,Proposito_programa!$C$2:$E$59,2,FALSE))," ",VLOOKUP(L220,Proposito_programa!$C$2:$E$59,2,FALSE))</f>
        <v>Subsidios y transferencias para la equidad</v>
      </c>
      <c r="N220" s="184" t="str">
        <f>IF(ISERROR(VLOOKUP(L220,Proposito_programa!$C$2:$E$59,3,FALSE))," ",VLOOKUP(L220,Proposito_programa!$C$2:$E$59,3,FALSE))</f>
        <v>Propósito 1: Hacer un nuevo contrato social para incrementar la inclusión social, productiva y política</v>
      </c>
      <c r="O220" s="185" t="s">
        <v>1898</v>
      </c>
      <c r="P220" s="186">
        <v>1</v>
      </c>
      <c r="Q220" s="187">
        <v>1026277883</v>
      </c>
      <c r="R220" s="341" t="s">
        <v>1475</v>
      </c>
      <c r="S220" s="187" t="s">
        <v>362</v>
      </c>
      <c r="T220" s="187"/>
      <c r="U220" s="188"/>
      <c r="V220" s="189"/>
      <c r="W220" s="190">
        <v>41600000</v>
      </c>
      <c r="X220" s="191"/>
      <c r="Y220" s="192">
        <v>1</v>
      </c>
      <c r="Z220" s="190">
        <v>14560000</v>
      </c>
      <c r="AA220" s="260">
        <f t="shared" si="12"/>
        <v>56160000</v>
      </c>
      <c r="AB220" s="355">
        <v>48360000</v>
      </c>
      <c r="AC220" s="193">
        <v>44245</v>
      </c>
      <c r="AD220" s="193">
        <v>44249</v>
      </c>
      <c r="AE220" s="193">
        <v>44574</v>
      </c>
      <c r="AF220" s="194">
        <v>240</v>
      </c>
      <c r="AG220" s="194">
        <v>1</v>
      </c>
      <c r="AH220" s="195">
        <v>84</v>
      </c>
      <c r="AI220" s="187"/>
      <c r="AJ220" s="194"/>
      <c r="AK220" s="193"/>
      <c r="AL220" s="194"/>
      <c r="AM220" s="197"/>
      <c r="AN220" s="197"/>
      <c r="AO220" s="197" t="s">
        <v>1718</v>
      </c>
      <c r="AP220" s="197"/>
      <c r="AQ220" s="382">
        <f t="shared" si="11"/>
        <v>0.86111111111111116</v>
      </c>
      <c r="AR220" s="37"/>
      <c r="AS220" s="37"/>
      <c r="AT220" s="37"/>
      <c r="AU220" s="37"/>
      <c r="AV220" s="37"/>
      <c r="AW220" s="37"/>
    </row>
    <row r="221" spans="1:49" s="198" customFormat="1" ht="27.95" hidden="1" customHeight="1">
      <c r="A221" s="198">
        <v>1</v>
      </c>
      <c r="B221" s="176">
        <v>7</v>
      </c>
      <c r="C221" s="176">
        <v>2021</v>
      </c>
      <c r="D221" s="176" t="s">
        <v>501</v>
      </c>
      <c r="E221" s="177" t="s">
        <v>502</v>
      </c>
      <c r="F221" s="178" t="s">
        <v>90</v>
      </c>
      <c r="G221" s="179" t="s">
        <v>29</v>
      </c>
      <c r="H221" s="180" t="s">
        <v>111</v>
      </c>
      <c r="I221" s="181" t="s">
        <v>992</v>
      </c>
      <c r="J221" s="182" t="s">
        <v>85</v>
      </c>
      <c r="K221" s="229" t="s">
        <v>268</v>
      </c>
      <c r="L221" s="183">
        <v>57</v>
      </c>
      <c r="M221" s="184" t="str">
        <f>IF(ISERROR(VLOOKUP(L221,Proposito_programa!$C$2:$E$59,2,FALSE))," ",VLOOKUP(L221,Proposito_programa!$C$2:$E$59,2,FALSE))</f>
        <v>Gestión pública local</v>
      </c>
      <c r="N221" s="184" t="str">
        <f>IF(ISERROR(VLOOKUP(L221,Proposito_programa!$C$2:$E$59,3,FALSE))," ",VLOOKUP(L221,Proposito_programa!$C$2:$E$59,3,FALSE))</f>
        <v>Propósito 5: Construir Bogotá - Región con gobierno abierto, transparente y ciudadanía consciente</v>
      </c>
      <c r="O221" s="185" t="s">
        <v>1920</v>
      </c>
      <c r="P221" s="186">
        <v>1</v>
      </c>
      <c r="Q221" s="187">
        <v>1090394855</v>
      </c>
      <c r="R221" s="341" t="s">
        <v>1364</v>
      </c>
      <c r="S221" s="187" t="s">
        <v>362</v>
      </c>
      <c r="T221" s="187"/>
      <c r="U221" s="188"/>
      <c r="V221" s="189"/>
      <c r="W221" s="190">
        <v>31200000</v>
      </c>
      <c r="X221" s="191"/>
      <c r="Y221" s="192">
        <v>1</v>
      </c>
      <c r="Z221" s="190">
        <v>15600000</v>
      </c>
      <c r="AA221" s="260">
        <f t="shared" si="12"/>
        <v>46800000</v>
      </c>
      <c r="AB221" s="355">
        <v>41600000</v>
      </c>
      <c r="AC221" s="193">
        <v>44225</v>
      </c>
      <c r="AD221" s="193">
        <v>44228</v>
      </c>
      <c r="AE221" s="193">
        <v>44500</v>
      </c>
      <c r="AF221" s="194">
        <v>180</v>
      </c>
      <c r="AG221" s="194">
        <v>1</v>
      </c>
      <c r="AH221" s="195">
        <v>90</v>
      </c>
      <c r="AI221" s="187">
        <v>79455376</v>
      </c>
      <c r="AJ221" s="194" t="s">
        <v>1693</v>
      </c>
      <c r="AK221" s="193">
        <v>44439</v>
      </c>
      <c r="AL221" s="252">
        <v>10400000</v>
      </c>
      <c r="AM221" s="197"/>
      <c r="AN221" s="197"/>
      <c r="AO221" s="197" t="s">
        <v>1718</v>
      </c>
      <c r="AP221" s="197"/>
      <c r="AQ221" s="382">
        <f t="shared" si="11"/>
        <v>0.88888888888888884</v>
      </c>
      <c r="AR221" s="37"/>
      <c r="AS221" s="37"/>
      <c r="AT221" s="37"/>
      <c r="AU221" s="37"/>
      <c r="AV221" s="37"/>
      <c r="AW221" s="37"/>
    </row>
    <row r="222" spans="1:49" s="198" customFormat="1" ht="27.95" hidden="1" customHeight="1">
      <c r="A222" s="198">
        <v>1</v>
      </c>
      <c r="B222" s="176">
        <v>278</v>
      </c>
      <c r="C222" s="176">
        <v>2021</v>
      </c>
      <c r="D222" s="176" t="s">
        <v>975</v>
      </c>
      <c r="E222" s="177" t="s">
        <v>976</v>
      </c>
      <c r="F222" s="178" t="s">
        <v>90</v>
      </c>
      <c r="G222" s="179" t="s">
        <v>29</v>
      </c>
      <c r="H222" s="180" t="s">
        <v>111</v>
      </c>
      <c r="I222" s="181" t="s">
        <v>1164</v>
      </c>
      <c r="J222" s="182" t="s">
        <v>85</v>
      </c>
      <c r="K222" s="229" t="s">
        <v>268</v>
      </c>
      <c r="L222" s="183">
        <v>45</v>
      </c>
      <c r="M222" s="184" t="str">
        <f>IF(ISERROR(VLOOKUP(L222,Proposito_programa!$C$2:$E$59,2,FALSE))," ",VLOOKUP(L222,Proposito_programa!$C$2:$E$59,2,FALSE))</f>
        <v>Espacio público más seguro y construido colectivamente</v>
      </c>
      <c r="N222" s="184" t="str">
        <f>IF(ISERROR(VLOOKUP(L222,Proposito_programa!$C$2:$E$59,3,FALSE))," ",VLOOKUP(L222,Proposito_programa!$C$2:$E$59,3,FALSE))</f>
        <v>Propósito 3: Inspirar confianza y legitimidad para vivir sin miedo y ser epicentro de cultura ciudadana, paz y reconciliación</v>
      </c>
      <c r="O222" s="185" t="s">
        <v>1915</v>
      </c>
      <c r="P222" s="186">
        <v>1</v>
      </c>
      <c r="Q222" s="187">
        <v>1088264048</v>
      </c>
      <c r="R222" s="341" t="s">
        <v>1631</v>
      </c>
      <c r="S222" s="187" t="s">
        <v>362</v>
      </c>
      <c r="T222" s="187"/>
      <c r="U222" s="188"/>
      <c r="V222" s="189"/>
      <c r="W222" s="190">
        <v>20800000</v>
      </c>
      <c r="X222" s="191"/>
      <c r="Y222" s="192"/>
      <c r="Z222" s="190"/>
      <c r="AA222" s="260">
        <f t="shared" si="12"/>
        <v>20800000</v>
      </c>
      <c r="AB222" s="355">
        <v>15773333</v>
      </c>
      <c r="AC222" s="193">
        <v>44434</v>
      </c>
      <c r="AD222" s="193">
        <v>44439</v>
      </c>
      <c r="AE222" s="193">
        <v>44560</v>
      </c>
      <c r="AF222" s="194">
        <v>120</v>
      </c>
      <c r="AG222" s="194"/>
      <c r="AH222" s="195"/>
      <c r="AI222" s="196"/>
      <c r="AJ222" s="194"/>
      <c r="AK222" s="193"/>
      <c r="AL222" s="194"/>
      <c r="AM222" s="197"/>
      <c r="AN222" s="197"/>
      <c r="AO222" s="197" t="s">
        <v>1718</v>
      </c>
      <c r="AP222" s="197"/>
      <c r="AQ222" s="382">
        <f t="shared" si="11"/>
        <v>0.75833331730769227</v>
      </c>
      <c r="AR222" s="37"/>
      <c r="AS222" s="37"/>
      <c r="AT222" s="37"/>
      <c r="AU222" s="37"/>
      <c r="AV222" s="37"/>
      <c r="AW222" s="37"/>
    </row>
    <row r="223" spans="1:49" s="198" customFormat="1" ht="27.95" hidden="1" customHeight="1">
      <c r="A223" s="198">
        <v>1</v>
      </c>
      <c r="B223" s="176">
        <v>315</v>
      </c>
      <c r="C223" s="176">
        <v>2021</v>
      </c>
      <c r="D223" s="176" t="s">
        <v>1254</v>
      </c>
      <c r="E223" s="332" t="s">
        <v>1255</v>
      </c>
      <c r="F223" s="178" t="s">
        <v>82</v>
      </c>
      <c r="G223" s="179" t="s">
        <v>91</v>
      </c>
      <c r="H223" s="180" t="s">
        <v>115</v>
      </c>
      <c r="I223" s="181" t="s">
        <v>1332</v>
      </c>
      <c r="J223" s="182" t="s">
        <v>85</v>
      </c>
      <c r="K223" s="229" t="s">
        <v>268</v>
      </c>
      <c r="L223" s="183">
        <v>33</v>
      </c>
      <c r="M223" s="184" t="str">
        <f>IF(ISERROR(VLOOKUP(L223,Proposito_programa!$C$2:$E$59,2,FALSE))," ",VLOOKUP(L223,Proposito_programa!$C$2:$E$59,2,FALSE))</f>
        <v>Más árboles y más y mejor espacio público</v>
      </c>
      <c r="N223" s="184" t="str">
        <f>IF(ISERROR(VLOOKUP(L223,Proposito_programa!$C$2:$E$59,3,FALSE))," ",VLOOKUP(L223,Proposito_programa!$C$2:$E$59,3,FALSE))</f>
        <v>Propósito 2 : Cambiar Nuestros Hábitos de Vida para Reverdecer a Bogotá y Adaptarnos y Mitigar la Crisis Climática</v>
      </c>
      <c r="O223" s="185" t="s">
        <v>1910</v>
      </c>
      <c r="P223" s="186">
        <v>2</v>
      </c>
      <c r="Q223" s="187">
        <v>800104214</v>
      </c>
      <c r="R223" s="341" t="s">
        <v>1670</v>
      </c>
      <c r="S223" s="187" t="s">
        <v>363</v>
      </c>
      <c r="T223" s="187"/>
      <c r="U223" s="188"/>
      <c r="V223" s="189"/>
      <c r="W223" s="190">
        <v>907000000</v>
      </c>
      <c r="X223" s="191"/>
      <c r="Y223" s="192"/>
      <c r="Z223" s="190"/>
      <c r="AA223" s="260">
        <f t="shared" si="12"/>
        <v>907000000</v>
      </c>
      <c r="AB223" s="355">
        <v>0</v>
      </c>
      <c r="AC223" s="193">
        <v>44539</v>
      </c>
      <c r="AD223" s="193" t="s">
        <v>1862</v>
      </c>
      <c r="AE223" s="193" t="s">
        <v>1862</v>
      </c>
      <c r="AF223" s="194">
        <v>150</v>
      </c>
      <c r="AG223" s="194"/>
      <c r="AH223" s="195"/>
      <c r="AI223" s="196"/>
      <c r="AJ223" s="194"/>
      <c r="AK223" s="193"/>
      <c r="AL223" s="194"/>
      <c r="AM223" s="197" t="s">
        <v>1718</v>
      </c>
      <c r="AN223" s="197"/>
      <c r="AO223" s="197"/>
      <c r="AP223" s="197"/>
      <c r="AQ223" s="382">
        <f t="shared" si="11"/>
        <v>0</v>
      </c>
      <c r="AR223" s="37"/>
      <c r="AS223" s="37"/>
      <c r="AT223" s="37"/>
      <c r="AU223" s="37"/>
      <c r="AV223" s="37"/>
      <c r="AW223" s="37"/>
    </row>
    <row r="224" spans="1:49" s="198" customFormat="1" ht="27.95" hidden="1" customHeight="1">
      <c r="A224" s="198">
        <v>1</v>
      </c>
      <c r="B224" s="176">
        <v>261</v>
      </c>
      <c r="C224" s="176">
        <v>2021</v>
      </c>
      <c r="D224" s="176" t="s">
        <v>939</v>
      </c>
      <c r="E224" s="177" t="s">
        <v>940</v>
      </c>
      <c r="F224" s="178" t="s">
        <v>90</v>
      </c>
      <c r="G224" s="179" t="s">
        <v>29</v>
      </c>
      <c r="H224" s="180" t="s">
        <v>111</v>
      </c>
      <c r="I224" s="181" t="s">
        <v>1155</v>
      </c>
      <c r="J224" s="182" t="s">
        <v>85</v>
      </c>
      <c r="K224" s="229" t="s">
        <v>268</v>
      </c>
      <c r="L224" s="183">
        <v>30</v>
      </c>
      <c r="M224" s="184" t="str">
        <f>IF(ISERROR(VLOOKUP(L224,Proposito_programa!$C$2:$E$59,2,FALSE))," ",VLOOKUP(L224,Proposito_programa!$C$2:$E$59,2,FALSE))</f>
        <v>Eficiencia en la atención de emergencias</v>
      </c>
      <c r="N224" s="184" t="str">
        <f>IF(ISERROR(VLOOKUP(L224,Proposito_programa!$C$2:$E$59,3,FALSE))," ",VLOOKUP(L224,Proposito_programa!$C$2:$E$59,3,FALSE))</f>
        <v>Propósito 2 : Cambiar Nuestros Hábitos de Vida para Reverdecer a Bogotá y Adaptarnos y Mitigar la Crisis Climática</v>
      </c>
      <c r="O224" s="185" t="s">
        <v>1909</v>
      </c>
      <c r="P224" s="186">
        <v>1</v>
      </c>
      <c r="Q224" s="187">
        <v>1000785337</v>
      </c>
      <c r="R224" s="341" t="s">
        <v>1613</v>
      </c>
      <c r="S224" s="187" t="s">
        <v>362</v>
      </c>
      <c r="T224" s="187"/>
      <c r="U224" s="188"/>
      <c r="V224" s="189"/>
      <c r="W224" s="190">
        <v>8100000</v>
      </c>
      <c r="X224" s="191"/>
      <c r="Y224" s="192"/>
      <c r="Z224" s="190"/>
      <c r="AA224" s="260">
        <f t="shared" si="12"/>
        <v>8100000</v>
      </c>
      <c r="AB224" s="355">
        <v>5520000</v>
      </c>
      <c r="AC224" s="193">
        <v>44419</v>
      </c>
      <c r="AD224" s="193">
        <v>44425</v>
      </c>
      <c r="AE224" s="193">
        <v>44518</v>
      </c>
      <c r="AF224" s="194">
        <v>135</v>
      </c>
      <c r="AG224" s="194"/>
      <c r="AH224" s="195"/>
      <c r="AI224" s="187"/>
      <c r="AJ224" s="194"/>
      <c r="AK224" s="193"/>
      <c r="AL224" s="194"/>
      <c r="AM224" s="197"/>
      <c r="AN224" s="197"/>
      <c r="AO224" s="197"/>
      <c r="AP224" s="197" t="s">
        <v>1718</v>
      </c>
      <c r="AQ224" s="382">
        <f t="shared" si="11"/>
        <v>0.68148148148148147</v>
      </c>
      <c r="AR224" s="37"/>
      <c r="AS224" s="37"/>
      <c r="AT224" s="37"/>
      <c r="AU224" s="37"/>
      <c r="AV224" s="37"/>
      <c r="AW224" s="37"/>
    </row>
    <row r="225" spans="1:49" s="198" customFormat="1" ht="27.95" hidden="1" customHeight="1">
      <c r="A225" s="198">
        <v>1</v>
      </c>
      <c r="B225" s="176">
        <v>43</v>
      </c>
      <c r="C225" s="176">
        <v>2021</v>
      </c>
      <c r="D225" s="176" t="s">
        <v>572</v>
      </c>
      <c r="E225" s="177" t="s">
        <v>573</v>
      </c>
      <c r="F225" s="178" t="s">
        <v>90</v>
      </c>
      <c r="G225" s="179" t="s">
        <v>29</v>
      </c>
      <c r="H225" s="180" t="s">
        <v>111</v>
      </c>
      <c r="I225" s="181" t="s">
        <v>996</v>
      </c>
      <c r="J225" s="182" t="s">
        <v>85</v>
      </c>
      <c r="K225" s="229" t="s">
        <v>268</v>
      </c>
      <c r="L225" s="183">
        <v>57</v>
      </c>
      <c r="M225" s="184" t="str">
        <f>IF(ISERROR(VLOOKUP(L225,Proposito_programa!$C$2:$E$59,2,FALSE))," ",VLOOKUP(L225,Proposito_programa!$C$2:$E$59,2,FALSE))</f>
        <v>Gestión pública local</v>
      </c>
      <c r="N225" s="184" t="str">
        <f>IF(ISERROR(VLOOKUP(L225,Proposito_programa!$C$2:$E$59,3,FALSE))," ",VLOOKUP(L225,Proposito_programa!$C$2:$E$59,3,FALSE))</f>
        <v>Propósito 5: Construir Bogotá - Región con gobierno abierto, transparente y ciudadanía consciente</v>
      </c>
      <c r="O225" s="185" t="s">
        <v>1920</v>
      </c>
      <c r="P225" s="186">
        <v>1</v>
      </c>
      <c r="Q225" s="187">
        <v>1023886101</v>
      </c>
      <c r="R225" s="341" t="s">
        <v>1400</v>
      </c>
      <c r="S225" s="187" t="s">
        <v>362</v>
      </c>
      <c r="T225" s="187"/>
      <c r="U225" s="188"/>
      <c r="V225" s="189"/>
      <c r="W225" s="190">
        <v>31200000</v>
      </c>
      <c r="X225" s="191"/>
      <c r="Y225" s="192">
        <v>1</v>
      </c>
      <c r="Z225" s="190">
        <v>15600000</v>
      </c>
      <c r="AA225" s="260">
        <f t="shared" si="12"/>
        <v>46800000</v>
      </c>
      <c r="AB225" s="355">
        <v>46800000</v>
      </c>
      <c r="AC225" s="193">
        <v>44231</v>
      </c>
      <c r="AD225" s="193">
        <v>44232</v>
      </c>
      <c r="AE225" s="193">
        <v>44504</v>
      </c>
      <c r="AF225" s="194">
        <v>180</v>
      </c>
      <c r="AG225" s="194">
        <v>1</v>
      </c>
      <c r="AH225" s="195">
        <v>90</v>
      </c>
      <c r="AI225" s="187"/>
      <c r="AJ225" s="194"/>
      <c r="AK225" s="193"/>
      <c r="AL225" s="194"/>
      <c r="AM225" s="197"/>
      <c r="AN225" s="197"/>
      <c r="AO225" s="197" t="s">
        <v>1718</v>
      </c>
      <c r="AP225" s="197"/>
      <c r="AQ225" s="382">
        <f t="shared" si="11"/>
        <v>1</v>
      </c>
      <c r="AR225" s="37"/>
      <c r="AS225" s="37"/>
      <c r="AT225" s="37"/>
      <c r="AU225" s="37"/>
      <c r="AV225" s="37"/>
      <c r="AW225" s="37"/>
    </row>
    <row r="226" spans="1:49" s="198" customFormat="1" ht="27.95" hidden="1" customHeight="1">
      <c r="A226" s="198">
        <v>1</v>
      </c>
      <c r="B226" s="176">
        <v>135</v>
      </c>
      <c r="C226" s="176">
        <v>2021</v>
      </c>
      <c r="D226" s="176" t="s">
        <v>750</v>
      </c>
      <c r="E226" s="177" t="s">
        <v>751</v>
      </c>
      <c r="F226" s="178" t="s">
        <v>90</v>
      </c>
      <c r="G226" s="179" t="s">
        <v>29</v>
      </c>
      <c r="H226" s="180" t="s">
        <v>111</v>
      </c>
      <c r="I226" s="181" t="s">
        <v>1083</v>
      </c>
      <c r="J226" s="182" t="s">
        <v>85</v>
      </c>
      <c r="K226" s="229" t="s">
        <v>268</v>
      </c>
      <c r="L226" s="183">
        <v>57</v>
      </c>
      <c r="M226" s="184" t="str">
        <f>IF(ISERROR(VLOOKUP(L226,Proposito_programa!$C$2:$E$59,2,FALSE))," ",VLOOKUP(L226,Proposito_programa!$C$2:$E$59,2,FALSE))</f>
        <v>Gestión pública local</v>
      </c>
      <c r="N226" s="184" t="str">
        <f>IF(ISERROR(VLOOKUP(L226,Proposito_programa!$C$2:$E$59,3,FALSE))," ",VLOOKUP(L226,Proposito_programa!$C$2:$E$59,3,FALSE))</f>
        <v>Propósito 5: Construir Bogotá - Región con gobierno abierto, transparente y ciudadanía consciente</v>
      </c>
      <c r="O226" s="185" t="s">
        <v>1920</v>
      </c>
      <c r="P226" s="186">
        <v>1</v>
      </c>
      <c r="Q226" s="187">
        <v>79650934</v>
      </c>
      <c r="R226" s="341" t="s">
        <v>1491</v>
      </c>
      <c r="S226" s="187" t="s">
        <v>362</v>
      </c>
      <c r="T226" s="187"/>
      <c r="U226" s="188"/>
      <c r="V226" s="189"/>
      <c r="W226" s="190">
        <v>52000000</v>
      </c>
      <c r="X226" s="191"/>
      <c r="Y226" s="192"/>
      <c r="Z226" s="190"/>
      <c r="AA226" s="260">
        <f t="shared" si="12"/>
        <v>52000000</v>
      </c>
      <c r="AB226" s="355">
        <v>46800000</v>
      </c>
      <c r="AC226" s="193">
        <v>44251</v>
      </c>
      <c r="AD226" s="193">
        <v>44256</v>
      </c>
      <c r="AE226" s="193">
        <v>44561</v>
      </c>
      <c r="AF226" s="194">
        <v>300</v>
      </c>
      <c r="AG226" s="194"/>
      <c r="AH226" s="195"/>
      <c r="AI226" s="187"/>
      <c r="AJ226" s="194"/>
      <c r="AK226" s="193"/>
      <c r="AL226" s="194"/>
      <c r="AM226" s="197"/>
      <c r="AN226" s="197"/>
      <c r="AO226" s="197" t="s">
        <v>1718</v>
      </c>
      <c r="AP226" s="197"/>
      <c r="AQ226" s="382">
        <f t="shared" si="11"/>
        <v>0.9</v>
      </c>
      <c r="AR226" s="37"/>
      <c r="AS226" s="37"/>
      <c r="AT226" s="37"/>
      <c r="AU226" s="37"/>
      <c r="AV226" s="37"/>
      <c r="AW226" s="37"/>
    </row>
    <row r="227" spans="1:49" s="198" customFormat="1" ht="27.95" hidden="1" customHeight="1">
      <c r="A227" s="198">
        <v>1</v>
      </c>
      <c r="B227" s="176">
        <v>1</v>
      </c>
      <c r="C227" s="176">
        <v>2021</v>
      </c>
      <c r="D227" s="176" t="s">
        <v>489</v>
      </c>
      <c r="E227" s="177" t="s">
        <v>490</v>
      </c>
      <c r="F227" s="178" t="s">
        <v>90</v>
      </c>
      <c r="G227" s="179" t="s">
        <v>29</v>
      </c>
      <c r="H227" s="180" t="s">
        <v>111</v>
      </c>
      <c r="I227" s="181" t="s">
        <v>987</v>
      </c>
      <c r="J227" s="182" t="s">
        <v>85</v>
      </c>
      <c r="K227" s="229" t="s">
        <v>268</v>
      </c>
      <c r="L227" s="183">
        <v>57</v>
      </c>
      <c r="M227" s="184" t="str">
        <f>IF(ISERROR(VLOOKUP(L227,Proposito_programa!$C$2:$E$59,2,FALSE))," ",VLOOKUP(L227,Proposito_programa!$C$2:$E$59,2,FALSE))</f>
        <v>Gestión pública local</v>
      </c>
      <c r="N227" s="184" t="str">
        <f>IF(ISERROR(VLOOKUP(L227,Proposito_programa!$C$2:$E$59,3,FALSE))," ",VLOOKUP(L227,Proposito_programa!$C$2:$E$59,3,FALSE))</f>
        <v>Propósito 5: Construir Bogotá - Región con gobierno abierto, transparente y ciudadanía consciente</v>
      </c>
      <c r="O227" s="185" t="s">
        <v>1919</v>
      </c>
      <c r="P227" s="186">
        <v>1</v>
      </c>
      <c r="Q227" s="187">
        <v>79594955</v>
      </c>
      <c r="R227" s="341" t="s">
        <v>1358</v>
      </c>
      <c r="S227" s="187" t="s">
        <v>362</v>
      </c>
      <c r="T227" s="187"/>
      <c r="U227" s="188"/>
      <c r="V227" s="189"/>
      <c r="W227" s="190">
        <v>67000000</v>
      </c>
      <c r="X227" s="191"/>
      <c r="Y227" s="192">
        <v>1</v>
      </c>
      <c r="Z227" s="190">
        <v>10050000</v>
      </c>
      <c r="AA227" s="260">
        <f t="shared" si="12"/>
        <v>77050000</v>
      </c>
      <c r="AB227" s="355">
        <v>67446667</v>
      </c>
      <c r="AC227" s="193">
        <v>44224</v>
      </c>
      <c r="AD227" s="193">
        <v>44225</v>
      </c>
      <c r="AE227" s="193">
        <v>44574</v>
      </c>
      <c r="AF227" s="194">
        <v>300</v>
      </c>
      <c r="AG227" s="194">
        <v>1</v>
      </c>
      <c r="AH227" s="195">
        <v>45</v>
      </c>
      <c r="AI227" s="196"/>
      <c r="AJ227" s="194"/>
      <c r="AK227" s="193"/>
      <c r="AL227" s="194"/>
      <c r="AM227" s="197"/>
      <c r="AN227" s="197"/>
      <c r="AO227" s="197" t="s">
        <v>1718</v>
      </c>
      <c r="AP227" s="197"/>
      <c r="AQ227" s="382">
        <f t="shared" si="11"/>
        <v>0.87536232316677487</v>
      </c>
      <c r="AR227" s="37"/>
      <c r="AS227" s="37"/>
      <c r="AT227" s="37"/>
      <c r="AU227" s="37"/>
      <c r="AV227" s="37"/>
      <c r="AW227" s="37"/>
    </row>
    <row r="228" spans="1:49" s="198" customFormat="1" ht="27.95" hidden="1" customHeight="1">
      <c r="A228" s="198">
        <v>1</v>
      </c>
      <c r="B228" s="176">
        <v>283</v>
      </c>
      <c r="C228" s="176">
        <v>2021</v>
      </c>
      <c r="D228" s="176" t="s">
        <v>1188</v>
      </c>
      <c r="E228" s="177" t="s">
        <v>1189</v>
      </c>
      <c r="F228" s="178" t="s">
        <v>90</v>
      </c>
      <c r="G228" s="179" t="s">
        <v>29</v>
      </c>
      <c r="H228" s="180" t="s">
        <v>111</v>
      </c>
      <c r="I228" s="181" t="s">
        <v>1306</v>
      </c>
      <c r="J228" s="182" t="s">
        <v>85</v>
      </c>
      <c r="K228" s="229" t="s">
        <v>268</v>
      </c>
      <c r="L228" s="183">
        <v>45</v>
      </c>
      <c r="M228" s="184" t="str">
        <f>IF(ISERROR(VLOOKUP(L228,Proposito_programa!$C$2:$E$59,2,FALSE))," ",VLOOKUP(L228,Proposito_programa!$C$2:$E$59,2,FALSE))</f>
        <v>Espacio público más seguro y construido colectivamente</v>
      </c>
      <c r="N228" s="184" t="str">
        <f>IF(ISERROR(VLOOKUP(L228,Proposito_programa!$C$2:$E$59,3,FALSE))," ",VLOOKUP(L228,Proposito_programa!$C$2:$E$59,3,FALSE))</f>
        <v>Propósito 3: Inspirar confianza y legitimidad para vivir sin miedo y ser epicentro de cultura ciudadana, paz y reconciliación</v>
      </c>
      <c r="O228" s="185" t="s">
        <v>1915</v>
      </c>
      <c r="P228" s="186">
        <v>1</v>
      </c>
      <c r="Q228" s="187">
        <v>79656191</v>
      </c>
      <c r="R228" s="341" t="s">
        <v>1636</v>
      </c>
      <c r="S228" s="187" t="s">
        <v>362</v>
      </c>
      <c r="T228" s="187"/>
      <c r="U228" s="188"/>
      <c r="V228" s="189"/>
      <c r="W228" s="190">
        <v>20000000</v>
      </c>
      <c r="X228" s="191"/>
      <c r="Y228" s="192"/>
      <c r="Z228" s="190"/>
      <c r="AA228" s="260">
        <f t="shared" si="12"/>
        <v>20000000</v>
      </c>
      <c r="AB228" s="355">
        <v>13000000</v>
      </c>
      <c r="AC228" s="193">
        <v>44442</v>
      </c>
      <c r="AD228" s="193">
        <v>44452</v>
      </c>
      <c r="AE228" s="193">
        <v>44573</v>
      </c>
      <c r="AF228" s="194">
        <v>120</v>
      </c>
      <c r="AG228" s="194"/>
      <c r="AH228" s="195"/>
      <c r="AI228" s="196"/>
      <c r="AJ228" s="194"/>
      <c r="AK228" s="193"/>
      <c r="AL228" s="194"/>
      <c r="AM228" s="197"/>
      <c r="AN228" s="197"/>
      <c r="AO228" s="197" t="s">
        <v>1718</v>
      </c>
      <c r="AP228" s="197"/>
      <c r="AQ228" s="382">
        <f t="shared" si="11"/>
        <v>0.65</v>
      </c>
      <c r="AR228" s="37"/>
      <c r="AS228" s="37"/>
      <c r="AT228" s="37"/>
      <c r="AU228" s="37"/>
      <c r="AV228" s="37"/>
      <c r="AW228" s="37"/>
    </row>
    <row r="229" spans="1:49" s="198" customFormat="1" ht="27.95" hidden="1" customHeight="1">
      <c r="A229" s="198">
        <v>1</v>
      </c>
      <c r="B229" s="176">
        <v>172</v>
      </c>
      <c r="C229" s="176">
        <v>2021</v>
      </c>
      <c r="D229" s="176" t="s">
        <v>780</v>
      </c>
      <c r="E229" s="177" t="s">
        <v>781</v>
      </c>
      <c r="F229" s="178" t="s">
        <v>90</v>
      </c>
      <c r="G229" s="179" t="s">
        <v>29</v>
      </c>
      <c r="H229" s="180" t="s">
        <v>111</v>
      </c>
      <c r="I229" s="181" t="s">
        <v>1093</v>
      </c>
      <c r="J229" s="182" t="s">
        <v>85</v>
      </c>
      <c r="K229" s="229" t="s">
        <v>268</v>
      </c>
      <c r="L229" s="183">
        <v>43</v>
      </c>
      <c r="M229" s="184" t="str">
        <f>IF(ISERROR(VLOOKUP(L229,Proposito_programa!$C$2:$E$59,2,FALSE))," ",VLOOKUP(L229,Proposito_programa!$C$2:$E$59,2,FALSE))</f>
        <v>Cultura ciudadana para la confianza, la convivencia y la participación desde la vida cotidiana</v>
      </c>
      <c r="N229" s="184" t="str">
        <f>IF(ISERROR(VLOOKUP(L229,Proposito_programa!$C$2:$E$59,3,FALSE))," ",VLOOKUP(L229,Proposito_programa!$C$2:$E$59,3,FALSE))</f>
        <v>Propósito 3: Inspirar confianza y legitimidad para vivir sin miedo y ser epicentro de cultura ciudadana, paz y reconciliación</v>
      </c>
      <c r="O229" s="185" t="s">
        <v>1914</v>
      </c>
      <c r="P229" s="186">
        <v>1</v>
      </c>
      <c r="Q229" s="187">
        <v>80808223</v>
      </c>
      <c r="R229" s="341" t="s">
        <v>1528</v>
      </c>
      <c r="S229" s="187" t="s">
        <v>362</v>
      </c>
      <c r="T229" s="187"/>
      <c r="U229" s="188"/>
      <c r="V229" s="189"/>
      <c r="W229" s="190">
        <v>19800000</v>
      </c>
      <c r="X229" s="191"/>
      <c r="Y229" s="192">
        <v>1</v>
      </c>
      <c r="Z229" s="190">
        <v>3080000</v>
      </c>
      <c r="AA229" s="260">
        <f t="shared" si="12"/>
        <v>22880000</v>
      </c>
      <c r="AB229" s="355">
        <v>19726667</v>
      </c>
      <c r="AC229" s="193">
        <v>44253</v>
      </c>
      <c r="AD229" s="193">
        <v>44257</v>
      </c>
      <c r="AE229" s="193">
        <v>44574</v>
      </c>
      <c r="AF229" s="194">
        <v>270</v>
      </c>
      <c r="AG229" s="194">
        <v>1</v>
      </c>
      <c r="AH229" s="195">
        <v>42</v>
      </c>
      <c r="AI229" s="187"/>
      <c r="AJ229" s="194"/>
      <c r="AK229" s="193"/>
      <c r="AL229" s="194"/>
      <c r="AM229" s="197"/>
      <c r="AN229" s="197"/>
      <c r="AO229" s="197" t="s">
        <v>1718</v>
      </c>
      <c r="AP229" s="197"/>
      <c r="AQ229" s="382">
        <f t="shared" si="11"/>
        <v>0.86217950174825175</v>
      </c>
      <c r="AR229" s="37"/>
      <c r="AS229" s="37"/>
      <c r="AT229" s="37"/>
      <c r="AU229" s="37"/>
      <c r="AV229" s="37"/>
      <c r="AW229" s="37"/>
    </row>
    <row r="230" spans="1:49" s="198" customFormat="1" ht="27.95" hidden="1" customHeight="1">
      <c r="A230" s="198">
        <v>1</v>
      </c>
      <c r="B230" s="176">
        <v>83980</v>
      </c>
      <c r="C230" s="176">
        <v>2021</v>
      </c>
      <c r="D230" s="176" t="s">
        <v>1298</v>
      </c>
      <c r="E230" s="177" t="s">
        <v>1299</v>
      </c>
      <c r="F230" s="178" t="s">
        <v>52</v>
      </c>
      <c r="G230" s="179" t="s">
        <v>89</v>
      </c>
      <c r="H230" s="180" t="s">
        <v>96</v>
      </c>
      <c r="I230" s="181" t="s">
        <v>1354</v>
      </c>
      <c r="J230" s="182" t="s">
        <v>85</v>
      </c>
      <c r="K230" s="229" t="s">
        <v>268</v>
      </c>
      <c r="L230" s="183">
        <v>55</v>
      </c>
      <c r="M230" s="184" t="str">
        <f>IF(ISERROR(VLOOKUP(L230,Proposito_programa!$C$2:$E$59,2,FALSE))," ",VLOOKUP(L230,Proposito_programa!$C$2:$E$59,2,FALSE))</f>
        <v>Fortalecimiento de cultura ciudadana y su institucionalidad</v>
      </c>
      <c r="N230" s="184" t="str">
        <f>IF(ISERROR(VLOOKUP(L230,Proposito_programa!$C$2:$E$59,3,FALSE))," ",VLOOKUP(L230,Proposito_programa!$C$2:$E$59,3,FALSE))</f>
        <v>Propósito 5: Construir Bogotá - Región con gobierno abierto, transparente y ciudadanía consciente</v>
      </c>
      <c r="O230" s="185" t="s">
        <v>1918</v>
      </c>
      <c r="P230" s="186">
        <v>1</v>
      </c>
      <c r="Q230" s="187">
        <v>804000673</v>
      </c>
      <c r="R230" s="341" t="s">
        <v>1692</v>
      </c>
      <c r="S230" s="187" t="s">
        <v>363</v>
      </c>
      <c r="T230" s="187"/>
      <c r="U230" s="188"/>
      <c r="V230" s="189"/>
      <c r="W230" s="190">
        <v>32216394</v>
      </c>
      <c r="X230" s="191"/>
      <c r="Y230" s="192"/>
      <c r="Z230" s="190"/>
      <c r="AA230" s="260">
        <f t="shared" si="12"/>
        <v>32216394</v>
      </c>
      <c r="AB230" s="355">
        <v>0</v>
      </c>
      <c r="AC230" s="193">
        <v>44560</v>
      </c>
      <c r="AD230" s="193">
        <v>44560</v>
      </c>
      <c r="AE230" s="193">
        <v>44592</v>
      </c>
      <c r="AF230" s="194">
        <v>32</v>
      </c>
      <c r="AG230" s="194"/>
      <c r="AH230" s="195"/>
      <c r="AI230" s="196"/>
      <c r="AJ230" s="194"/>
      <c r="AK230" s="193"/>
      <c r="AL230" s="194"/>
      <c r="AM230" s="197"/>
      <c r="AN230" s="197" t="s">
        <v>1718</v>
      </c>
      <c r="AO230" s="197"/>
      <c r="AP230" s="197"/>
      <c r="AQ230" s="382">
        <f t="shared" si="11"/>
        <v>0</v>
      </c>
      <c r="AR230" s="37"/>
      <c r="AS230" s="37"/>
      <c r="AT230" s="37"/>
      <c r="AU230" s="37"/>
      <c r="AV230" s="37"/>
      <c r="AW230" s="37"/>
    </row>
    <row r="231" spans="1:49" s="198" customFormat="1" ht="27.95" hidden="1" customHeight="1">
      <c r="A231" s="198">
        <v>1</v>
      </c>
      <c r="B231" s="176">
        <v>162</v>
      </c>
      <c r="C231" s="176">
        <v>2021</v>
      </c>
      <c r="D231" s="176" t="s">
        <v>780</v>
      </c>
      <c r="E231" s="177" t="s">
        <v>781</v>
      </c>
      <c r="F231" s="178" t="s">
        <v>90</v>
      </c>
      <c r="G231" s="179" t="s">
        <v>29</v>
      </c>
      <c r="H231" s="180" t="s">
        <v>111</v>
      </c>
      <c r="I231" s="181" t="s">
        <v>1093</v>
      </c>
      <c r="J231" s="182" t="s">
        <v>85</v>
      </c>
      <c r="K231" s="229" t="s">
        <v>268</v>
      </c>
      <c r="L231" s="183">
        <v>43</v>
      </c>
      <c r="M231" s="184" t="str">
        <f>IF(ISERROR(VLOOKUP(L231,Proposito_programa!$C$2:$E$59,2,FALSE))," ",VLOOKUP(L231,Proposito_programa!$C$2:$E$59,2,FALSE))</f>
        <v>Cultura ciudadana para la confianza, la convivencia y la participación desde la vida cotidiana</v>
      </c>
      <c r="N231" s="184" t="str">
        <f>IF(ISERROR(VLOOKUP(L231,Proposito_programa!$C$2:$E$59,3,FALSE))," ",VLOOKUP(L231,Proposito_programa!$C$2:$E$59,3,FALSE))</f>
        <v>Propósito 3: Inspirar confianza y legitimidad para vivir sin miedo y ser epicentro de cultura ciudadana, paz y reconciliación</v>
      </c>
      <c r="O231" s="185" t="s">
        <v>1914</v>
      </c>
      <c r="P231" s="186">
        <v>1</v>
      </c>
      <c r="Q231" s="187">
        <v>80029346</v>
      </c>
      <c r="R231" s="341" t="s">
        <v>1518</v>
      </c>
      <c r="S231" s="187" t="s">
        <v>362</v>
      </c>
      <c r="T231" s="187"/>
      <c r="U231" s="188"/>
      <c r="V231" s="189"/>
      <c r="W231" s="190">
        <v>19800000</v>
      </c>
      <c r="X231" s="191"/>
      <c r="Y231" s="192">
        <v>1</v>
      </c>
      <c r="Z231" s="190">
        <v>3080000</v>
      </c>
      <c r="AA231" s="260">
        <f t="shared" si="12"/>
        <v>22880000</v>
      </c>
      <c r="AB231" s="355">
        <v>19726667</v>
      </c>
      <c r="AC231" s="193">
        <v>44253</v>
      </c>
      <c r="AD231" s="193">
        <v>44257</v>
      </c>
      <c r="AE231" s="193">
        <v>44574</v>
      </c>
      <c r="AF231" s="194">
        <v>270</v>
      </c>
      <c r="AG231" s="194">
        <v>1</v>
      </c>
      <c r="AH231" s="195">
        <v>42</v>
      </c>
      <c r="AI231" s="187"/>
      <c r="AJ231" s="194"/>
      <c r="AK231" s="193"/>
      <c r="AL231" s="194"/>
      <c r="AM231" s="197"/>
      <c r="AN231" s="197"/>
      <c r="AO231" s="197" t="s">
        <v>1718</v>
      </c>
      <c r="AP231" s="197"/>
      <c r="AQ231" s="382">
        <f t="shared" si="11"/>
        <v>0.86217950174825175</v>
      </c>
      <c r="AR231" s="37"/>
      <c r="AS231" s="37"/>
      <c r="AT231" s="37"/>
      <c r="AU231" s="37"/>
      <c r="AV231" s="37"/>
      <c r="AW231" s="37"/>
    </row>
    <row r="232" spans="1:49" s="198" customFormat="1" ht="27.95" hidden="1" customHeight="1">
      <c r="A232" s="198">
        <v>1</v>
      </c>
      <c r="B232" s="176">
        <v>161</v>
      </c>
      <c r="C232" s="176">
        <v>2021</v>
      </c>
      <c r="D232" s="176" t="s">
        <v>780</v>
      </c>
      <c r="E232" s="177" t="s">
        <v>781</v>
      </c>
      <c r="F232" s="178" t="s">
        <v>90</v>
      </c>
      <c r="G232" s="179" t="s">
        <v>29</v>
      </c>
      <c r="H232" s="180" t="s">
        <v>111</v>
      </c>
      <c r="I232" s="181" t="s">
        <v>1093</v>
      </c>
      <c r="J232" s="182" t="s">
        <v>85</v>
      </c>
      <c r="K232" s="229" t="s">
        <v>268</v>
      </c>
      <c r="L232" s="183">
        <v>43</v>
      </c>
      <c r="M232" s="184" t="str">
        <f>IF(ISERROR(VLOOKUP(L232,Proposito_programa!$C$2:$E$59,2,FALSE))," ",VLOOKUP(L232,Proposito_programa!$C$2:$E$59,2,FALSE))</f>
        <v>Cultura ciudadana para la confianza, la convivencia y la participación desde la vida cotidiana</v>
      </c>
      <c r="N232" s="184" t="str">
        <f>IF(ISERROR(VLOOKUP(L232,Proposito_programa!$C$2:$E$59,3,FALSE))," ",VLOOKUP(L232,Proposito_programa!$C$2:$E$59,3,FALSE))</f>
        <v>Propósito 3: Inspirar confianza y legitimidad para vivir sin miedo y ser epicentro de cultura ciudadana, paz y reconciliación</v>
      </c>
      <c r="O232" s="185" t="s">
        <v>1914</v>
      </c>
      <c r="P232" s="186">
        <v>1</v>
      </c>
      <c r="Q232" s="187">
        <v>2970813</v>
      </c>
      <c r="R232" s="341" t="s">
        <v>1517</v>
      </c>
      <c r="S232" s="187" t="s">
        <v>362</v>
      </c>
      <c r="T232" s="187"/>
      <c r="U232" s="188"/>
      <c r="V232" s="189"/>
      <c r="W232" s="190">
        <v>19800000</v>
      </c>
      <c r="X232" s="191"/>
      <c r="Y232" s="192">
        <v>1</v>
      </c>
      <c r="Z232" s="190">
        <v>3153333</v>
      </c>
      <c r="AA232" s="260">
        <f t="shared" si="12"/>
        <v>22953333</v>
      </c>
      <c r="AB232" s="355">
        <v>19800000</v>
      </c>
      <c r="AC232" s="193">
        <v>44253</v>
      </c>
      <c r="AD232" s="193">
        <v>44256</v>
      </c>
      <c r="AE232" s="193">
        <v>44574</v>
      </c>
      <c r="AF232" s="194">
        <v>270</v>
      </c>
      <c r="AG232" s="194">
        <v>1</v>
      </c>
      <c r="AH232" s="195">
        <v>43</v>
      </c>
      <c r="AI232" s="187">
        <v>79263823</v>
      </c>
      <c r="AJ232" s="194" t="s">
        <v>1706</v>
      </c>
      <c r="AK232" s="193">
        <v>44473</v>
      </c>
      <c r="AL232" s="252">
        <v>4033333</v>
      </c>
      <c r="AM232" s="197"/>
      <c r="AN232" s="197"/>
      <c r="AO232" s="197" t="s">
        <v>1718</v>
      </c>
      <c r="AP232" s="197"/>
      <c r="AQ232" s="382">
        <f t="shared" si="11"/>
        <v>0.86261982083386324</v>
      </c>
      <c r="AR232" s="37"/>
      <c r="AS232" s="37"/>
      <c r="AT232" s="37"/>
      <c r="AU232" s="37"/>
      <c r="AV232" s="37"/>
      <c r="AW232" s="37"/>
    </row>
    <row r="233" spans="1:49" s="198" customFormat="1" ht="27.95" hidden="1" customHeight="1">
      <c r="A233" s="198">
        <v>1</v>
      </c>
      <c r="B233" s="176">
        <v>223</v>
      </c>
      <c r="C233" s="176">
        <v>2021</v>
      </c>
      <c r="D233" s="176" t="s">
        <v>873</v>
      </c>
      <c r="E233" s="177" t="s">
        <v>874</v>
      </c>
      <c r="F233" s="178" t="s">
        <v>90</v>
      </c>
      <c r="G233" s="179" t="s">
        <v>29</v>
      </c>
      <c r="H233" s="180" t="s">
        <v>111</v>
      </c>
      <c r="I233" s="181" t="s">
        <v>996</v>
      </c>
      <c r="J233" s="182" t="s">
        <v>85</v>
      </c>
      <c r="K233" s="229" t="s">
        <v>268</v>
      </c>
      <c r="L233" s="183">
        <v>57</v>
      </c>
      <c r="M233" s="184" t="str">
        <f>IF(ISERROR(VLOOKUP(L233,Proposito_programa!$C$2:$E$59,2,FALSE))," ",VLOOKUP(L233,Proposito_programa!$C$2:$E$59,2,FALSE))</f>
        <v>Gestión pública local</v>
      </c>
      <c r="N233" s="184" t="str">
        <f>IF(ISERROR(VLOOKUP(L233,Proposito_programa!$C$2:$E$59,3,FALSE))," ",VLOOKUP(L233,Proposito_programa!$C$2:$E$59,3,FALSE))</f>
        <v>Propósito 5: Construir Bogotá - Región con gobierno abierto, transparente y ciudadanía consciente</v>
      </c>
      <c r="O233" s="185" t="s">
        <v>1920</v>
      </c>
      <c r="P233" s="186">
        <v>1</v>
      </c>
      <c r="Q233" s="187">
        <v>79041777</v>
      </c>
      <c r="R233" s="341" t="s">
        <v>1578</v>
      </c>
      <c r="S233" s="187" t="s">
        <v>362</v>
      </c>
      <c r="T233" s="187"/>
      <c r="U233" s="188"/>
      <c r="V233" s="189"/>
      <c r="W233" s="190">
        <v>31200000</v>
      </c>
      <c r="X233" s="191"/>
      <c r="Y233" s="192"/>
      <c r="Z233" s="190"/>
      <c r="AA233" s="260">
        <f t="shared" si="12"/>
        <v>31200000</v>
      </c>
      <c r="AB233" s="355">
        <v>0</v>
      </c>
      <c r="AC233" s="193">
        <v>44337</v>
      </c>
      <c r="AD233" s="193">
        <v>44343</v>
      </c>
      <c r="AE233" s="193">
        <v>44526</v>
      </c>
      <c r="AF233" s="194">
        <v>180</v>
      </c>
      <c r="AG233" s="194"/>
      <c r="AH233" s="195"/>
      <c r="AI233" s="187"/>
      <c r="AJ233" s="194"/>
      <c r="AK233" s="193"/>
      <c r="AL233" s="194"/>
      <c r="AM233" s="197"/>
      <c r="AN233" s="197"/>
      <c r="AO233" s="197" t="s">
        <v>1718</v>
      </c>
      <c r="AP233" s="197"/>
      <c r="AQ233" s="382">
        <f t="shared" si="11"/>
        <v>0</v>
      </c>
      <c r="AR233" s="37"/>
      <c r="AS233" s="37"/>
      <c r="AT233" s="37"/>
      <c r="AU233" s="37"/>
      <c r="AV233" s="37"/>
      <c r="AW233" s="37"/>
    </row>
    <row r="234" spans="1:49" s="198" customFormat="1" ht="27.95" hidden="1" customHeight="1">
      <c r="A234" s="198">
        <v>1</v>
      </c>
      <c r="B234" s="176">
        <v>51</v>
      </c>
      <c r="C234" s="176">
        <v>2021</v>
      </c>
      <c r="D234" s="176" t="s">
        <v>588</v>
      </c>
      <c r="E234" s="177" t="s">
        <v>589</v>
      </c>
      <c r="F234" s="178" t="s">
        <v>90</v>
      </c>
      <c r="G234" s="179" t="s">
        <v>29</v>
      </c>
      <c r="H234" s="180" t="s">
        <v>111</v>
      </c>
      <c r="I234" s="181" t="s">
        <v>1025</v>
      </c>
      <c r="J234" s="182" t="s">
        <v>85</v>
      </c>
      <c r="K234" s="229" t="s">
        <v>268</v>
      </c>
      <c r="L234" s="183">
        <v>57</v>
      </c>
      <c r="M234" s="184" t="str">
        <f>IF(ISERROR(VLOOKUP(L234,Proposito_programa!$C$2:$E$59,2,FALSE))," ",VLOOKUP(L234,Proposito_programa!$C$2:$E$59,2,FALSE))</f>
        <v>Gestión pública local</v>
      </c>
      <c r="N234" s="184" t="str">
        <f>IF(ISERROR(VLOOKUP(L234,Proposito_programa!$C$2:$E$59,3,FALSE))," ",VLOOKUP(L234,Proposito_programa!$C$2:$E$59,3,FALSE))</f>
        <v>Propósito 5: Construir Bogotá - Región con gobierno abierto, transparente y ciudadanía consciente</v>
      </c>
      <c r="O234" s="185" t="s">
        <v>1919</v>
      </c>
      <c r="P234" s="186">
        <v>1</v>
      </c>
      <c r="Q234" s="187">
        <v>1053329645</v>
      </c>
      <c r="R234" s="341" t="s">
        <v>1408</v>
      </c>
      <c r="S234" s="187" t="s">
        <v>362</v>
      </c>
      <c r="T234" s="187"/>
      <c r="U234" s="188"/>
      <c r="V234" s="189"/>
      <c r="W234" s="190">
        <v>67000000</v>
      </c>
      <c r="X234" s="191"/>
      <c r="Y234" s="192"/>
      <c r="Z234" s="190"/>
      <c r="AA234" s="260">
        <f t="shared" si="12"/>
        <v>67000000</v>
      </c>
      <c r="AB234" s="355">
        <v>44443333</v>
      </c>
      <c r="AC234" s="193">
        <v>44236</v>
      </c>
      <c r="AD234" s="193">
        <v>44239</v>
      </c>
      <c r="AE234" s="193">
        <v>44444</v>
      </c>
      <c r="AF234" s="194">
        <v>300</v>
      </c>
      <c r="AG234" s="194"/>
      <c r="AH234" s="195"/>
      <c r="AI234" s="187"/>
      <c r="AJ234" s="194"/>
      <c r="AK234" s="193"/>
      <c r="AL234" s="194"/>
      <c r="AM234" s="197"/>
      <c r="AN234" s="197"/>
      <c r="AO234" s="197"/>
      <c r="AP234" s="197" t="s">
        <v>1718</v>
      </c>
      <c r="AQ234" s="382">
        <f t="shared" si="11"/>
        <v>0.66333332835820891</v>
      </c>
      <c r="AR234" s="37"/>
      <c r="AS234" s="37"/>
      <c r="AT234" s="37"/>
      <c r="AU234" s="37"/>
      <c r="AV234" s="37"/>
      <c r="AW234" s="37"/>
    </row>
    <row r="235" spans="1:49" s="198" customFormat="1" ht="27.95" hidden="1" customHeight="1">
      <c r="A235" s="198">
        <v>1</v>
      </c>
      <c r="B235" s="176">
        <v>310</v>
      </c>
      <c r="C235" s="176">
        <v>2021</v>
      </c>
      <c r="D235" s="176" t="s">
        <v>1244</v>
      </c>
      <c r="E235" s="177" t="s">
        <v>1245</v>
      </c>
      <c r="F235" s="178" t="s">
        <v>56</v>
      </c>
      <c r="G235" s="179" t="s">
        <v>86</v>
      </c>
      <c r="H235" s="180" t="s">
        <v>115</v>
      </c>
      <c r="I235" s="181" t="s">
        <v>1327</v>
      </c>
      <c r="J235" s="182" t="s">
        <v>84</v>
      </c>
      <c r="K235" s="229" t="s">
        <v>268</v>
      </c>
      <c r="L235" s="183" t="s">
        <v>115</v>
      </c>
      <c r="M235" s="184" t="str">
        <f>IF(ISERROR(VLOOKUP(L235,Proposito_programa!$C$2:$E$59,2,FALSE))," ",VLOOKUP(L235,Proposito_programa!$C$2:$E$59,2,FALSE))</f>
        <v xml:space="preserve"> </v>
      </c>
      <c r="N235" s="184" t="str">
        <f>IF(ISERROR(VLOOKUP(L235,Proposito_programa!$C$2:$E$59,3,FALSE))," ",VLOOKUP(L235,Proposito_programa!$C$2:$E$59,3,FALSE))</f>
        <v xml:space="preserve"> </v>
      </c>
      <c r="O235" s="351" t="s">
        <v>1922</v>
      </c>
      <c r="P235" s="186">
        <v>7</v>
      </c>
      <c r="Q235" s="187">
        <v>901044822</v>
      </c>
      <c r="R235" s="341" t="s">
        <v>1665</v>
      </c>
      <c r="S235" s="187" t="s">
        <v>363</v>
      </c>
      <c r="T235" s="187"/>
      <c r="U235" s="188"/>
      <c r="V235" s="189"/>
      <c r="W235" s="190">
        <v>18500000</v>
      </c>
      <c r="X235" s="191"/>
      <c r="Y235" s="192"/>
      <c r="Z235" s="190"/>
      <c r="AA235" s="260">
        <f t="shared" si="12"/>
        <v>18500000</v>
      </c>
      <c r="AB235" s="355">
        <v>0</v>
      </c>
      <c r="AC235" s="193">
        <v>44523</v>
      </c>
      <c r="AD235" s="193">
        <v>44529</v>
      </c>
      <c r="AE235" s="193">
        <v>44893</v>
      </c>
      <c r="AF235" s="194">
        <v>360</v>
      </c>
      <c r="AG235" s="194"/>
      <c r="AH235" s="195"/>
      <c r="AI235" s="196"/>
      <c r="AJ235" s="194"/>
      <c r="AK235" s="193"/>
      <c r="AL235" s="194"/>
      <c r="AM235" s="197"/>
      <c r="AN235" s="197" t="s">
        <v>1718</v>
      </c>
      <c r="AO235" s="197"/>
      <c r="AP235" s="197"/>
      <c r="AQ235" s="382">
        <f t="shared" si="11"/>
        <v>0</v>
      </c>
      <c r="AR235" s="37"/>
      <c r="AS235" s="37"/>
      <c r="AT235" s="37"/>
      <c r="AU235" s="37"/>
      <c r="AV235" s="37"/>
      <c r="AW235" s="37"/>
    </row>
    <row r="236" spans="1:49" s="198" customFormat="1" ht="27.95" hidden="1" customHeight="1">
      <c r="A236" s="198">
        <v>1</v>
      </c>
      <c r="B236" s="176">
        <v>83979</v>
      </c>
      <c r="C236" s="176">
        <v>2021</v>
      </c>
      <c r="D236" s="176" t="s">
        <v>1296</v>
      </c>
      <c r="E236" s="177" t="s">
        <v>1297</v>
      </c>
      <c r="F236" s="178" t="s">
        <v>52</v>
      </c>
      <c r="G236" s="179" t="s">
        <v>89</v>
      </c>
      <c r="H236" s="180" t="s">
        <v>96</v>
      </c>
      <c r="I236" s="181" t="s">
        <v>1353</v>
      </c>
      <c r="J236" s="182" t="s">
        <v>85</v>
      </c>
      <c r="K236" s="229" t="s">
        <v>268</v>
      </c>
      <c r="L236" s="183">
        <v>55</v>
      </c>
      <c r="M236" s="184" t="str">
        <f>IF(ISERROR(VLOOKUP(L236,Proposito_programa!$C$2:$E$59,2,FALSE))," ",VLOOKUP(L236,Proposito_programa!$C$2:$E$59,2,FALSE))</f>
        <v>Fortalecimiento de cultura ciudadana y su institucionalidad</v>
      </c>
      <c r="N236" s="184" t="str">
        <f>IF(ISERROR(VLOOKUP(L236,Proposito_programa!$C$2:$E$59,3,FALSE))," ",VLOOKUP(L236,Proposito_programa!$C$2:$E$59,3,FALSE))</f>
        <v>Propósito 5: Construir Bogotá - Región con gobierno abierto, transparente y ciudadanía consciente</v>
      </c>
      <c r="O236" s="185" t="s">
        <v>1918</v>
      </c>
      <c r="P236" s="186">
        <v>1</v>
      </c>
      <c r="Q236" s="187">
        <v>900564459</v>
      </c>
      <c r="R236" s="341" t="s">
        <v>1691</v>
      </c>
      <c r="S236" s="187" t="s">
        <v>363</v>
      </c>
      <c r="T236" s="187"/>
      <c r="U236" s="188"/>
      <c r="V236" s="189"/>
      <c r="W236" s="190">
        <v>13201181</v>
      </c>
      <c r="X236" s="191"/>
      <c r="Y236" s="192"/>
      <c r="Z236" s="190"/>
      <c r="AA236" s="260">
        <f t="shared" si="12"/>
        <v>13201181</v>
      </c>
      <c r="AB236" s="355">
        <v>0</v>
      </c>
      <c r="AC236" s="193">
        <v>44560</v>
      </c>
      <c r="AD236" s="193">
        <v>44560</v>
      </c>
      <c r="AE236" s="193">
        <v>44591</v>
      </c>
      <c r="AF236" s="194">
        <v>30</v>
      </c>
      <c r="AG236" s="194"/>
      <c r="AH236" s="195"/>
      <c r="AI236" s="196"/>
      <c r="AJ236" s="194"/>
      <c r="AK236" s="193"/>
      <c r="AL236" s="194"/>
      <c r="AM236" s="197"/>
      <c r="AN236" s="197" t="s">
        <v>1718</v>
      </c>
      <c r="AO236" s="197"/>
      <c r="AP236" s="197"/>
      <c r="AQ236" s="382">
        <f t="shared" si="11"/>
        <v>0</v>
      </c>
      <c r="AR236" s="37"/>
      <c r="AS236" s="37"/>
      <c r="AT236" s="37"/>
      <c r="AU236" s="37"/>
      <c r="AV236" s="37"/>
      <c r="AW236" s="37"/>
    </row>
    <row r="237" spans="1:49" s="198" customFormat="1" ht="27.95" hidden="1" customHeight="1">
      <c r="A237" s="198">
        <v>1</v>
      </c>
      <c r="B237" s="176">
        <v>82202</v>
      </c>
      <c r="C237" s="176">
        <v>2021</v>
      </c>
      <c r="D237" s="176" t="s">
        <v>1290</v>
      </c>
      <c r="E237" s="177" t="s">
        <v>1291</v>
      </c>
      <c r="F237" s="178" t="s">
        <v>56</v>
      </c>
      <c r="G237" s="179" t="s">
        <v>89</v>
      </c>
      <c r="H237" s="180" t="s">
        <v>96</v>
      </c>
      <c r="I237" s="181" t="s">
        <v>1350</v>
      </c>
      <c r="J237" s="182" t="s">
        <v>85</v>
      </c>
      <c r="K237" s="229" t="s">
        <v>268</v>
      </c>
      <c r="L237" s="183">
        <v>49</v>
      </c>
      <c r="M237" s="184" t="str">
        <f>IF(ISERROR(VLOOKUP(L237,Proposito_programa!$C$2:$E$59,2,FALSE))," ",VLOOKUP(L237,Proposito_programa!$C$2:$E$59,2,FALSE))</f>
        <v>Movilidad segura, sostenible y accesible</v>
      </c>
      <c r="N237" s="184" t="str">
        <f>IF(ISERROR(VLOOKUP(L237,Proposito_programa!$C$2:$E$59,3,FALSE))," ",VLOOKUP(L237,Proposito_programa!$C$2:$E$59,3,FALSE))</f>
        <v>Propósito 4: Hacer de Bogotá Región un modelo de movilidad multimodal, incluyente y sostenible</v>
      </c>
      <c r="O237" s="185" t="s">
        <v>1917</v>
      </c>
      <c r="P237" s="186">
        <v>1</v>
      </c>
      <c r="Q237" s="187">
        <v>900459737</v>
      </c>
      <c r="R237" s="341" t="s">
        <v>1688</v>
      </c>
      <c r="S237" s="187" t="s">
        <v>363</v>
      </c>
      <c r="T237" s="187"/>
      <c r="U237" s="188"/>
      <c r="V237" s="189"/>
      <c r="W237" s="190">
        <v>11500000</v>
      </c>
      <c r="X237" s="191"/>
      <c r="Y237" s="192"/>
      <c r="Z237" s="190"/>
      <c r="AA237" s="260">
        <f t="shared" si="12"/>
        <v>11500000</v>
      </c>
      <c r="AB237" s="355">
        <v>0</v>
      </c>
      <c r="AC237" s="193">
        <v>44539</v>
      </c>
      <c r="AD237" s="193">
        <v>44539</v>
      </c>
      <c r="AE237" s="193">
        <v>44721</v>
      </c>
      <c r="AF237" s="194">
        <v>180</v>
      </c>
      <c r="AG237" s="194"/>
      <c r="AH237" s="195"/>
      <c r="AI237" s="196"/>
      <c r="AJ237" s="194"/>
      <c r="AK237" s="193"/>
      <c r="AL237" s="194"/>
      <c r="AM237" s="197"/>
      <c r="AN237" s="197" t="s">
        <v>1718</v>
      </c>
      <c r="AO237" s="197"/>
      <c r="AP237" s="197"/>
      <c r="AQ237" s="382">
        <f t="shared" si="11"/>
        <v>0</v>
      </c>
      <c r="AR237" s="37"/>
      <c r="AS237" s="37"/>
      <c r="AT237" s="37"/>
      <c r="AU237" s="37"/>
      <c r="AV237" s="37"/>
      <c r="AW237" s="37"/>
    </row>
    <row r="238" spans="1:49" s="198" customFormat="1" ht="27.95" hidden="1" customHeight="1">
      <c r="A238" s="198">
        <v>0</v>
      </c>
      <c r="B238" s="176">
        <v>82202</v>
      </c>
      <c r="C238" s="176">
        <v>2021</v>
      </c>
      <c r="D238" s="176" t="s">
        <v>1290</v>
      </c>
      <c r="E238" s="177" t="s">
        <v>1291</v>
      </c>
      <c r="F238" s="178" t="s">
        <v>56</v>
      </c>
      <c r="G238" s="179" t="s">
        <v>89</v>
      </c>
      <c r="H238" s="180" t="s">
        <v>96</v>
      </c>
      <c r="I238" s="181" t="s">
        <v>1350</v>
      </c>
      <c r="J238" s="182" t="s">
        <v>84</v>
      </c>
      <c r="K238" s="229" t="s">
        <v>268</v>
      </c>
      <c r="L238" s="183" t="s">
        <v>115</v>
      </c>
      <c r="M238" s="184" t="str">
        <f>IF(ISERROR(VLOOKUP(L238,Proposito_programa!$C$2:$E$59,2,FALSE))," ",VLOOKUP(L238,Proposito_programa!$C$2:$E$59,2,FALSE))</f>
        <v xml:space="preserve"> </v>
      </c>
      <c r="N238" s="184" t="str">
        <f>IF(ISERROR(VLOOKUP(L238,Proposito_programa!$C$2:$E$59,3,FALSE))," ",VLOOKUP(L238,Proposito_programa!$C$2:$E$59,3,FALSE))</f>
        <v xml:space="preserve"> </v>
      </c>
      <c r="O238" s="350" t="s">
        <v>1889</v>
      </c>
      <c r="P238" s="186">
        <v>1</v>
      </c>
      <c r="Q238" s="187">
        <v>900459737</v>
      </c>
      <c r="R238" s="341" t="s">
        <v>1688</v>
      </c>
      <c r="S238" s="187" t="s">
        <v>363</v>
      </c>
      <c r="T238" s="187"/>
      <c r="U238" s="188"/>
      <c r="V238" s="189"/>
      <c r="W238" s="190">
        <v>12000000</v>
      </c>
      <c r="X238" s="191"/>
      <c r="Y238" s="192"/>
      <c r="Z238" s="190"/>
      <c r="AA238" s="260">
        <f t="shared" si="12"/>
        <v>12000000</v>
      </c>
      <c r="AB238" s="355">
        <v>0</v>
      </c>
      <c r="AC238" s="193">
        <v>44539</v>
      </c>
      <c r="AD238" s="193">
        <v>44539</v>
      </c>
      <c r="AE238" s="193">
        <v>44721</v>
      </c>
      <c r="AF238" s="194">
        <v>180</v>
      </c>
      <c r="AG238" s="194"/>
      <c r="AH238" s="195"/>
      <c r="AI238" s="196"/>
      <c r="AJ238" s="194"/>
      <c r="AK238" s="193"/>
      <c r="AL238" s="194"/>
      <c r="AM238" s="197"/>
      <c r="AN238" s="197" t="s">
        <v>1718</v>
      </c>
      <c r="AO238" s="197"/>
      <c r="AP238" s="197"/>
      <c r="AQ238" s="382">
        <f t="shared" si="11"/>
        <v>0</v>
      </c>
      <c r="AR238" s="37"/>
      <c r="AS238" s="37"/>
      <c r="AT238" s="37"/>
      <c r="AU238" s="37"/>
      <c r="AV238" s="37"/>
      <c r="AW238" s="37"/>
    </row>
    <row r="239" spans="1:49" s="198" customFormat="1" ht="27.95" hidden="1" customHeight="1">
      <c r="A239" s="198">
        <v>1</v>
      </c>
      <c r="B239" s="176">
        <v>219</v>
      </c>
      <c r="C239" s="176">
        <v>2018</v>
      </c>
      <c r="D239" s="176">
        <v>31487</v>
      </c>
      <c r="E239" s="177" t="s">
        <v>1719</v>
      </c>
      <c r="F239" s="178" t="s">
        <v>56</v>
      </c>
      <c r="G239" s="179" t="s">
        <v>89</v>
      </c>
      <c r="H239" s="180" t="s">
        <v>96</v>
      </c>
      <c r="I239" s="181" t="s">
        <v>1732</v>
      </c>
      <c r="J239" s="182" t="s">
        <v>84</v>
      </c>
      <c r="K239" s="229" t="s">
        <v>268</v>
      </c>
      <c r="L239" s="183" t="s">
        <v>115</v>
      </c>
      <c r="M239" s="184" t="str">
        <f>IF(ISERROR(VLOOKUP(L239,Proposito_programa!$C$2:$E$59,2,FALSE))," ",VLOOKUP(L239,Proposito_programa!$C$2:$E$59,2,FALSE))</f>
        <v xml:space="preserve"> </v>
      </c>
      <c r="N239" s="184" t="str">
        <f>IF(ISERROR(VLOOKUP(L239,Proposito_programa!$C$2:$E$59,3,FALSE))," ",VLOOKUP(L239,Proposito_programa!$C$2:$E$59,3,FALSE))</f>
        <v xml:space="preserve"> </v>
      </c>
      <c r="O239" s="350" t="s">
        <v>1889</v>
      </c>
      <c r="P239" s="186">
        <v>1</v>
      </c>
      <c r="Q239" s="187">
        <v>900459737</v>
      </c>
      <c r="R239" s="341" t="s">
        <v>1739</v>
      </c>
      <c r="S239" s="187" t="s">
        <v>363</v>
      </c>
      <c r="T239" s="187"/>
      <c r="U239" s="188"/>
      <c r="V239" s="189"/>
      <c r="W239" s="190"/>
      <c r="X239" s="191"/>
      <c r="Y239" s="192">
        <v>1</v>
      </c>
      <c r="Z239" s="190">
        <v>2000000</v>
      </c>
      <c r="AA239" s="260">
        <f t="shared" si="12"/>
        <v>2000000</v>
      </c>
      <c r="AB239" s="355">
        <v>230186</v>
      </c>
      <c r="AC239" s="193">
        <v>44373</v>
      </c>
      <c r="AD239" s="193">
        <v>44373</v>
      </c>
      <c r="AE239" s="193">
        <v>44530</v>
      </c>
      <c r="AF239" s="194">
        <v>780</v>
      </c>
      <c r="AG239" s="194">
        <v>2</v>
      </c>
      <c r="AH239" s="195">
        <v>180</v>
      </c>
      <c r="AI239" s="196"/>
      <c r="AJ239" s="194"/>
      <c r="AK239" s="193"/>
      <c r="AL239" s="194"/>
      <c r="AM239" s="197"/>
      <c r="AN239" s="197"/>
      <c r="AO239" s="197" t="s">
        <v>1718</v>
      </c>
      <c r="AP239" s="197"/>
      <c r="AQ239" s="382">
        <f t="shared" si="11"/>
        <v>0.115093</v>
      </c>
      <c r="AR239" s="37"/>
      <c r="AS239" s="37"/>
      <c r="AT239" s="37"/>
      <c r="AU239" s="37"/>
      <c r="AV239" s="37"/>
      <c r="AW239" s="37"/>
    </row>
    <row r="240" spans="1:49" s="198" customFormat="1" ht="27.95" hidden="1" customHeight="1">
      <c r="A240" s="198">
        <v>1</v>
      </c>
      <c r="B240" s="176">
        <v>163</v>
      </c>
      <c r="C240" s="176">
        <v>2021</v>
      </c>
      <c r="D240" s="176" t="s">
        <v>780</v>
      </c>
      <c r="E240" s="177" t="s">
        <v>781</v>
      </c>
      <c r="F240" s="178" t="s">
        <v>90</v>
      </c>
      <c r="G240" s="179" t="s">
        <v>29</v>
      </c>
      <c r="H240" s="180" t="s">
        <v>111</v>
      </c>
      <c r="I240" s="181" t="s">
        <v>1093</v>
      </c>
      <c r="J240" s="182" t="s">
        <v>85</v>
      </c>
      <c r="K240" s="229" t="s">
        <v>268</v>
      </c>
      <c r="L240" s="183">
        <v>43</v>
      </c>
      <c r="M240" s="184" t="str">
        <f>IF(ISERROR(VLOOKUP(L240,Proposito_programa!$C$2:$E$59,2,FALSE))," ",VLOOKUP(L240,Proposito_programa!$C$2:$E$59,2,FALSE))</f>
        <v>Cultura ciudadana para la confianza, la convivencia y la participación desde la vida cotidiana</v>
      </c>
      <c r="N240" s="184" t="str">
        <f>IF(ISERROR(VLOOKUP(L240,Proposito_programa!$C$2:$E$59,3,FALSE))," ",VLOOKUP(L240,Proposito_programa!$C$2:$E$59,3,FALSE))</f>
        <v>Propósito 3: Inspirar confianza y legitimidad para vivir sin miedo y ser epicentro de cultura ciudadana, paz y reconciliación</v>
      </c>
      <c r="O240" s="185" t="s">
        <v>1914</v>
      </c>
      <c r="P240" s="186">
        <v>1</v>
      </c>
      <c r="Q240" s="187">
        <v>52538269</v>
      </c>
      <c r="R240" s="341" t="s">
        <v>1519</v>
      </c>
      <c r="S240" s="187" t="s">
        <v>362</v>
      </c>
      <c r="T240" s="187"/>
      <c r="U240" s="188"/>
      <c r="V240" s="189"/>
      <c r="W240" s="190">
        <v>19800000</v>
      </c>
      <c r="X240" s="191"/>
      <c r="Y240" s="192">
        <v>1</v>
      </c>
      <c r="Z240" s="190">
        <v>3080000</v>
      </c>
      <c r="AA240" s="260">
        <f t="shared" si="12"/>
        <v>22880000</v>
      </c>
      <c r="AB240" s="355">
        <v>19726667</v>
      </c>
      <c r="AC240" s="193">
        <v>44253</v>
      </c>
      <c r="AD240" s="193">
        <v>44257</v>
      </c>
      <c r="AE240" s="193">
        <v>44574</v>
      </c>
      <c r="AF240" s="194">
        <v>270</v>
      </c>
      <c r="AG240" s="194">
        <v>1</v>
      </c>
      <c r="AH240" s="195">
        <v>42</v>
      </c>
      <c r="AI240" s="187"/>
      <c r="AJ240" s="194"/>
      <c r="AK240" s="193"/>
      <c r="AL240" s="194"/>
      <c r="AM240" s="197"/>
      <c r="AN240" s="197"/>
      <c r="AO240" s="197" t="s">
        <v>1718</v>
      </c>
      <c r="AP240" s="197"/>
      <c r="AQ240" s="382">
        <f t="shared" si="11"/>
        <v>0.86217950174825175</v>
      </c>
      <c r="AR240" s="37"/>
      <c r="AS240" s="37"/>
      <c r="AT240" s="37"/>
      <c r="AU240" s="37"/>
      <c r="AV240" s="37"/>
      <c r="AW240" s="37"/>
    </row>
    <row r="241" spans="1:49" s="198" customFormat="1" ht="27.95" hidden="1" customHeight="1">
      <c r="A241" s="198">
        <v>1</v>
      </c>
      <c r="B241" s="176">
        <v>259</v>
      </c>
      <c r="C241" s="176">
        <v>2021</v>
      </c>
      <c r="D241" s="176" t="s">
        <v>935</v>
      </c>
      <c r="E241" s="177" t="s">
        <v>936</v>
      </c>
      <c r="F241" s="178" t="s">
        <v>90</v>
      </c>
      <c r="G241" s="179" t="s">
        <v>29</v>
      </c>
      <c r="H241" s="180" t="s">
        <v>111</v>
      </c>
      <c r="I241" s="181" t="s">
        <v>1155</v>
      </c>
      <c r="J241" s="182" t="s">
        <v>85</v>
      </c>
      <c r="K241" s="229" t="s">
        <v>268</v>
      </c>
      <c r="L241" s="183">
        <v>30</v>
      </c>
      <c r="M241" s="184" t="str">
        <f>IF(ISERROR(VLOOKUP(L241,Proposito_programa!$C$2:$E$59,2,FALSE))," ",VLOOKUP(L241,Proposito_programa!$C$2:$E$59,2,FALSE))</f>
        <v>Eficiencia en la atención de emergencias</v>
      </c>
      <c r="N241" s="184" t="str">
        <f>IF(ISERROR(VLOOKUP(L241,Proposito_programa!$C$2:$E$59,3,FALSE))," ",VLOOKUP(L241,Proposito_programa!$C$2:$E$59,3,FALSE))</f>
        <v>Propósito 2 : Cambiar Nuestros Hábitos de Vida para Reverdecer a Bogotá y Adaptarnos y Mitigar la Crisis Climática</v>
      </c>
      <c r="O241" s="185" t="s">
        <v>1909</v>
      </c>
      <c r="P241" s="186">
        <v>1</v>
      </c>
      <c r="Q241" s="187">
        <v>52526629</v>
      </c>
      <c r="R241" s="341" t="s">
        <v>1611</v>
      </c>
      <c r="S241" s="187" t="s">
        <v>362</v>
      </c>
      <c r="T241" s="187"/>
      <c r="U241" s="188"/>
      <c r="V241" s="189"/>
      <c r="W241" s="190">
        <v>8100000</v>
      </c>
      <c r="X241" s="191"/>
      <c r="Y241" s="192"/>
      <c r="Z241" s="190"/>
      <c r="AA241" s="260">
        <f t="shared" si="12"/>
        <v>8100000</v>
      </c>
      <c r="AB241" s="355">
        <v>6060000</v>
      </c>
      <c r="AC241" s="193">
        <v>44419</v>
      </c>
      <c r="AD241" s="193">
        <v>44428</v>
      </c>
      <c r="AE241" s="193">
        <v>44565</v>
      </c>
      <c r="AF241" s="194">
        <v>135</v>
      </c>
      <c r="AG241" s="194"/>
      <c r="AH241" s="195"/>
      <c r="AI241" s="187"/>
      <c r="AJ241" s="194"/>
      <c r="AK241" s="193"/>
      <c r="AL241" s="194"/>
      <c r="AM241" s="197"/>
      <c r="AN241" s="197"/>
      <c r="AO241" s="197" t="s">
        <v>1718</v>
      </c>
      <c r="AP241" s="197"/>
      <c r="AQ241" s="382">
        <f t="shared" si="11"/>
        <v>0.74814814814814812</v>
      </c>
      <c r="AR241" s="37"/>
      <c r="AS241" s="37"/>
      <c r="AT241" s="37"/>
      <c r="AU241" s="37"/>
      <c r="AV241" s="37"/>
      <c r="AW241" s="37"/>
    </row>
    <row r="242" spans="1:49" s="198" customFormat="1" ht="27.95" hidden="1" customHeight="1">
      <c r="B242" s="176"/>
      <c r="C242" s="176">
        <v>2021</v>
      </c>
      <c r="D242" s="176"/>
      <c r="E242" s="177"/>
      <c r="F242" s="178" t="s">
        <v>106</v>
      </c>
      <c r="G242" s="178" t="s">
        <v>106</v>
      </c>
      <c r="H242" s="178" t="s">
        <v>106</v>
      </c>
      <c r="I242" s="181" t="s">
        <v>1775</v>
      </c>
      <c r="J242" s="182" t="s">
        <v>84</v>
      </c>
      <c r="K242" s="229" t="s">
        <v>268</v>
      </c>
      <c r="L242" s="183" t="s">
        <v>115</v>
      </c>
      <c r="M242" s="184" t="str">
        <f>IF(ISERROR(VLOOKUP(L242,Proposito_programa!$C$2:$E$59,2,FALSE))," ",VLOOKUP(L242,Proposito_programa!$C$2:$E$59,2,FALSE))</f>
        <v xml:space="preserve"> </v>
      </c>
      <c r="N242" s="184" t="str">
        <f>IF(ISERROR(VLOOKUP(L242,Proposito_programa!$C$2:$E$59,3,FALSE))," ",VLOOKUP(L242,Proposito_programa!$C$2:$E$59,3,FALSE))</f>
        <v xml:space="preserve"> </v>
      </c>
      <c r="O242" s="350" t="s">
        <v>1885</v>
      </c>
      <c r="P242" s="186"/>
      <c r="Q242" s="246">
        <v>900204272</v>
      </c>
      <c r="R242" s="340" t="s">
        <v>1776</v>
      </c>
      <c r="S242" s="187"/>
      <c r="T242" s="187"/>
      <c r="U242" s="188"/>
      <c r="V242" s="189"/>
      <c r="W242" s="190">
        <v>452200</v>
      </c>
      <c r="X242" s="191"/>
      <c r="Y242" s="192"/>
      <c r="Z242" s="190"/>
      <c r="AA242" s="260">
        <f t="shared" si="12"/>
        <v>452200</v>
      </c>
      <c r="AB242" s="355">
        <v>452200</v>
      </c>
      <c r="AC242" s="193">
        <v>44197</v>
      </c>
      <c r="AD242" s="193">
        <v>44197</v>
      </c>
      <c r="AE242" s="193">
        <v>44561</v>
      </c>
      <c r="AF242" s="194">
        <v>360</v>
      </c>
      <c r="AG242" s="194"/>
      <c r="AH242" s="195"/>
      <c r="AI242" s="196"/>
      <c r="AJ242" s="194"/>
      <c r="AK242" s="193"/>
      <c r="AL242" s="194"/>
      <c r="AM242" s="197"/>
      <c r="AN242" s="197"/>
      <c r="AO242" s="197" t="s">
        <v>1718</v>
      </c>
      <c r="AP242" s="197"/>
      <c r="AQ242" s="382">
        <f t="shared" si="11"/>
        <v>1</v>
      </c>
      <c r="AR242" s="37"/>
      <c r="AS242" s="37"/>
      <c r="AT242" s="37"/>
      <c r="AU242" s="37"/>
      <c r="AV242" s="37"/>
      <c r="AW242" s="37"/>
    </row>
    <row r="243" spans="1:49" s="198" customFormat="1" ht="27.95" hidden="1" customHeight="1">
      <c r="A243" s="198">
        <v>1</v>
      </c>
      <c r="B243" s="176">
        <v>229</v>
      </c>
      <c r="C243" s="176">
        <v>2021</v>
      </c>
      <c r="D243" s="176" t="s">
        <v>885</v>
      </c>
      <c r="E243" s="177" t="s">
        <v>886</v>
      </c>
      <c r="F243" s="178" t="s">
        <v>90</v>
      </c>
      <c r="G243" s="179" t="s">
        <v>29</v>
      </c>
      <c r="H243" s="180" t="s">
        <v>111</v>
      </c>
      <c r="I243" s="181" t="s">
        <v>1133</v>
      </c>
      <c r="J243" s="182" t="s">
        <v>85</v>
      </c>
      <c r="K243" s="229" t="s">
        <v>268</v>
      </c>
      <c r="L243" s="183">
        <v>43</v>
      </c>
      <c r="M243" s="184" t="str">
        <f>IF(ISERROR(VLOOKUP(L243,Proposito_programa!$C$2:$E$59,2,FALSE))," ",VLOOKUP(L243,Proposito_programa!$C$2:$E$59,2,FALSE))</f>
        <v>Cultura ciudadana para la confianza, la convivencia y la participación desde la vida cotidiana</v>
      </c>
      <c r="N243" s="184" t="str">
        <f>IF(ISERROR(VLOOKUP(L243,Proposito_programa!$C$2:$E$59,3,FALSE))," ",VLOOKUP(L243,Proposito_programa!$C$2:$E$59,3,FALSE))</f>
        <v>Propósito 3: Inspirar confianza y legitimidad para vivir sin miedo y ser epicentro de cultura ciudadana, paz y reconciliación</v>
      </c>
      <c r="O243" s="185" t="s">
        <v>1914</v>
      </c>
      <c r="P243" s="186">
        <v>1</v>
      </c>
      <c r="Q243" s="187">
        <v>79402871</v>
      </c>
      <c r="R243" s="341" t="s">
        <v>1583</v>
      </c>
      <c r="S243" s="187" t="s">
        <v>362</v>
      </c>
      <c r="T243" s="187"/>
      <c r="U243" s="188"/>
      <c r="V243" s="189"/>
      <c r="W243" s="190">
        <v>60270994</v>
      </c>
      <c r="X243" s="191"/>
      <c r="Y243" s="192"/>
      <c r="Z243" s="190"/>
      <c r="AA243" s="260">
        <f t="shared" si="12"/>
        <v>60270994</v>
      </c>
      <c r="AB243" s="355">
        <v>47642786</v>
      </c>
      <c r="AC243" s="193">
        <v>44355</v>
      </c>
      <c r="AD243" s="193">
        <v>44362</v>
      </c>
      <c r="AE243" s="193">
        <v>44575</v>
      </c>
      <c r="AF243" s="194">
        <v>210</v>
      </c>
      <c r="AG243" s="194"/>
      <c r="AH243" s="195"/>
      <c r="AI243" s="187"/>
      <c r="AJ243" s="194"/>
      <c r="AK243" s="193"/>
      <c r="AL243" s="194"/>
      <c r="AM243" s="197"/>
      <c r="AN243" s="197"/>
      <c r="AO243" s="197" t="s">
        <v>1718</v>
      </c>
      <c r="AP243" s="197"/>
      <c r="AQ243" s="382">
        <f t="shared" si="11"/>
        <v>0.79047619490065157</v>
      </c>
      <c r="AR243" s="37"/>
      <c r="AS243" s="37"/>
      <c r="AT243" s="37"/>
      <c r="AU243" s="37"/>
      <c r="AV243" s="37"/>
      <c r="AW243" s="37"/>
    </row>
    <row r="244" spans="1:49" s="198" customFormat="1" ht="27.95" hidden="1" customHeight="1">
      <c r="A244" s="198">
        <v>1</v>
      </c>
      <c r="B244" s="176">
        <v>298</v>
      </c>
      <c r="C244" s="176">
        <v>2021</v>
      </c>
      <c r="D244" s="176" t="s">
        <v>1218</v>
      </c>
      <c r="E244" s="177" t="s">
        <v>1219</v>
      </c>
      <c r="F244" s="178" t="s">
        <v>90</v>
      </c>
      <c r="G244" s="179" t="s">
        <v>29</v>
      </c>
      <c r="H244" s="180" t="s">
        <v>111</v>
      </c>
      <c r="I244" s="181" t="s">
        <v>1316</v>
      </c>
      <c r="J244" s="182" t="s">
        <v>85</v>
      </c>
      <c r="K244" s="229" t="s">
        <v>268</v>
      </c>
      <c r="L244" s="183">
        <v>45</v>
      </c>
      <c r="M244" s="184" t="str">
        <f>IF(ISERROR(VLOOKUP(L244,Proposito_programa!$C$2:$E$59,2,FALSE))," ",VLOOKUP(L244,Proposito_programa!$C$2:$E$59,2,FALSE))</f>
        <v>Espacio público más seguro y construido colectivamente</v>
      </c>
      <c r="N244" s="184" t="str">
        <f>IF(ISERROR(VLOOKUP(L244,Proposito_programa!$C$2:$E$59,3,FALSE))," ",VLOOKUP(L244,Proposito_programa!$C$2:$E$59,3,FALSE))</f>
        <v>Propósito 3: Inspirar confianza y legitimidad para vivir sin miedo y ser epicentro de cultura ciudadana, paz y reconciliación</v>
      </c>
      <c r="O244" s="185" t="s">
        <v>1915</v>
      </c>
      <c r="P244" s="186">
        <v>1</v>
      </c>
      <c r="Q244" s="187">
        <v>1030660190</v>
      </c>
      <c r="R244" s="341" t="s">
        <v>1654</v>
      </c>
      <c r="S244" s="187" t="s">
        <v>362</v>
      </c>
      <c r="T244" s="187"/>
      <c r="U244" s="188"/>
      <c r="V244" s="189"/>
      <c r="W244" s="190">
        <v>20000000</v>
      </c>
      <c r="X244" s="191"/>
      <c r="Y244" s="192"/>
      <c r="Z244" s="190"/>
      <c r="AA244" s="260">
        <f t="shared" si="12"/>
        <v>20000000</v>
      </c>
      <c r="AB244" s="355">
        <v>8333333</v>
      </c>
      <c r="AC244" s="193">
        <v>44474</v>
      </c>
      <c r="AD244" s="193">
        <v>44480</v>
      </c>
      <c r="AE244" s="193">
        <v>44602</v>
      </c>
      <c r="AF244" s="194">
        <v>120</v>
      </c>
      <c r="AG244" s="194"/>
      <c r="AH244" s="195"/>
      <c r="AI244" s="196"/>
      <c r="AJ244" s="194"/>
      <c r="AK244" s="193"/>
      <c r="AL244" s="194"/>
      <c r="AM244" s="197"/>
      <c r="AN244" s="197" t="s">
        <v>1718</v>
      </c>
      <c r="AO244" s="197"/>
      <c r="AP244" s="197"/>
      <c r="AQ244" s="382">
        <f t="shared" si="11"/>
        <v>0.41666665000000003</v>
      </c>
      <c r="AR244" s="37"/>
      <c r="AS244" s="37"/>
      <c r="AT244" s="37"/>
      <c r="AU244" s="37"/>
      <c r="AV244" s="37"/>
      <c r="AW244" s="37"/>
    </row>
    <row r="245" spans="1:49" s="198" customFormat="1" ht="27.95" hidden="1" customHeight="1">
      <c r="A245" s="198">
        <v>1</v>
      </c>
      <c r="B245" s="176">
        <v>108</v>
      </c>
      <c r="C245" s="176">
        <v>2021</v>
      </c>
      <c r="D245" s="176" t="s">
        <v>698</v>
      </c>
      <c r="E245" s="177" t="s">
        <v>699</v>
      </c>
      <c r="F245" s="178" t="s">
        <v>90</v>
      </c>
      <c r="G245" s="179" t="s">
        <v>29</v>
      </c>
      <c r="H245" s="180" t="s">
        <v>111</v>
      </c>
      <c r="I245" s="181" t="s">
        <v>1065</v>
      </c>
      <c r="J245" s="182" t="s">
        <v>85</v>
      </c>
      <c r="K245" s="229" t="s">
        <v>268</v>
      </c>
      <c r="L245" s="183">
        <v>57</v>
      </c>
      <c r="M245" s="184" t="str">
        <f>IF(ISERROR(VLOOKUP(L245,Proposito_programa!$C$2:$E$59,2,FALSE))," ",VLOOKUP(L245,Proposito_programa!$C$2:$E$59,2,FALSE))</f>
        <v>Gestión pública local</v>
      </c>
      <c r="N245" s="184" t="str">
        <f>IF(ISERROR(VLOOKUP(L245,Proposito_programa!$C$2:$E$59,3,FALSE))," ",VLOOKUP(L245,Proposito_programa!$C$2:$E$59,3,FALSE))</f>
        <v>Propósito 5: Construir Bogotá - Región con gobierno abierto, transparente y ciudadanía consciente</v>
      </c>
      <c r="O245" s="185" t="s">
        <v>1919</v>
      </c>
      <c r="P245" s="186">
        <v>1</v>
      </c>
      <c r="Q245" s="187">
        <v>80220208</v>
      </c>
      <c r="R245" s="341" t="s">
        <v>1464</v>
      </c>
      <c r="S245" s="187" t="s">
        <v>362</v>
      </c>
      <c r="T245" s="187"/>
      <c r="U245" s="188"/>
      <c r="V245" s="189"/>
      <c r="W245" s="190">
        <v>30000000</v>
      </c>
      <c r="X245" s="191"/>
      <c r="Y245" s="192"/>
      <c r="Z245" s="190"/>
      <c r="AA245" s="260">
        <f t="shared" si="12"/>
        <v>30000000</v>
      </c>
      <c r="AB245" s="355">
        <v>28200000</v>
      </c>
      <c r="AC245" s="193">
        <v>44244</v>
      </c>
      <c r="AD245" s="193">
        <v>44246</v>
      </c>
      <c r="AE245" s="193">
        <v>44548</v>
      </c>
      <c r="AF245" s="194">
        <v>300</v>
      </c>
      <c r="AG245" s="194"/>
      <c r="AH245" s="195"/>
      <c r="AI245" s="187">
        <v>1031146087</v>
      </c>
      <c r="AJ245" s="194" t="s">
        <v>1702</v>
      </c>
      <c r="AK245" s="193">
        <v>44392</v>
      </c>
      <c r="AL245" s="252">
        <v>15300000</v>
      </c>
      <c r="AM245" s="197"/>
      <c r="AN245" s="197"/>
      <c r="AO245" s="197" t="s">
        <v>1718</v>
      </c>
      <c r="AP245" s="197"/>
      <c r="AQ245" s="382">
        <f t="shared" si="11"/>
        <v>0.94</v>
      </c>
      <c r="AR245" s="37"/>
      <c r="AS245" s="37"/>
      <c r="AT245" s="37"/>
      <c r="AU245" s="37"/>
      <c r="AV245" s="37"/>
      <c r="AW245" s="37"/>
    </row>
    <row r="246" spans="1:49" s="198" customFormat="1" ht="27.95" hidden="1" customHeight="1">
      <c r="A246" s="198">
        <v>1</v>
      </c>
      <c r="B246" s="176">
        <v>332</v>
      </c>
      <c r="C246" s="176">
        <v>2021</v>
      </c>
      <c r="D246" s="176" t="s">
        <v>1288</v>
      </c>
      <c r="E246" s="332" t="s">
        <v>1289</v>
      </c>
      <c r="F246" s="178" t="s">
        <v>88</v>
      </c>
      <c r="G246" s="179" t="s">
        <v>91</v>
      </c>
      <c r="H246" s="180" t="s">
        <v>115</v>
      </c>
      <c r="I246" s="181" t="s">
        <v>1349</v>
      </c>
      <c r="J246" s="182" t="s">
        <v>85</v>
      </c>
      <c r="K246" s="229" t="s">
        <v>268</v>
      </c>
      <c r="L246" s="183">
        <v>6</v>
      </c>
      <c r="M246" s="184" t="str">
        <f>IF(ISERROR(VLOOKUP(L246,Proposito_programa!$C$2:$E$59,2,FALSE))," ",VLOOKUP(L246,Proposito_programa!$C$2:$E$59,2,FALSE))</f>
        <v>Sistema Distrital de Cuidado</v>
      </c>
      <c r="N246" s="184" t="str">
        <f>IF(ISERROR(VLOOKUP(L246,Proposito_programa!$C$2:$E$59,3,FALSE))," ",VLOOKUP(L246,Proposito_programa!$C$2:$E$59,3,FALSE))</f>
        <v>Propósito 1: Hacer un nuevo contrato social para incrementar la inclusión social, productiva y política</v>
      </c>
      <c r="O246" s="185" t="s">
        <v>1904</v>
      </c>
      <c r="P246" s="186">
        <v>8</v>
      </c>
      <c r="Q246" s="187">
        <v>900693739</v>
      </c>
      <c r="R246" s="341" t="s">
        <v>1687</v>
      </c>
      <c r="S246" s="187" t="s">
        <v>363</v>
      </c>
      <c r="T246" s="187"/>
      <c r="U246" s="188"/>
      <c r="V246" s="189"/>
      <c r="W246" s="190">
        <v>528478000</v>
      </c>
      <c r="X246" s="191"/>
      <c r="Y246" s="192"/>
      <c r="Z246" s="190"/>
      <c r="AA246" s="260">
        <f t="shared" si="12"/>
        <v>528478000</v>
      </c>
      <c r="AB246" s="355">
        <v>0</v>
      </c>
      <c r="AC246" s="193">
        <v>44560</v>
      </c>
      <c r="AD246" s="193" t="s">
        <v>1862</v>
      </c>
      <c r="AE246" s="193" t="s">
        <v>1862</v>
      </c>
      <c r="AF246" s="194">
        <v>180</v>
      </c>
      <c r="AG246" s="194"/>
      <c r="AH246" s="195"/>
      <c r="AI246" s="196"/>
      <c r="AJ246" s="194"/>
      <c r="AK246" s="193"/>
      <c r="AL246" s="194"/>
      <c r="AM246" s="197" t="s">
        <v>1718</v>
      </c>
      <c r="AN246" s="197"/>
      <c r="AO246" s="197"/>
      <c r="AP246" s="197"/>
      <c r="AQ246" s="382">
        <f t="shared" si="11"/>
        <v>0</v>
      </c>
      <c r="AR246" s="37"/>
      <c r="AS246" s="37"/>
      <c r="AT246" s="37"/>
      <c r="AU246" s="37"/>
      <c r="AV246" s="37"/>
      <c r="AW246" s="37"/>
    </row>
    <row r="247" spans="1:49" s="198" customFormat="1" ht="27.95" hidden="1" customHeight="1">
      <c r="A247" s="198">
        <v>1</v>
      </c>
      <c r="B247" s="176">
        <v>301</v>
      </c>
      <c r="C247" s="176">
        <v>2021</v>
      </c>
      <c r="D247" s="176" t="s">
        <v>1224</v>
      </c>
      <c r="E247" s="332" t="s">
        <v>1225</v>
      </c>
      <c r="F247" s="178" t="s">
        <v>88</v>
      </c>
      <c r="G247" s="179" t="s">
        <v>89</v>
      </c>
      <c r="H247" s="180" t="s">
        <v>98</v>
      </c>
      <c r="I247" s="181" t="s">
        <v>1319</v>
      </c>
      <c r="J247" s="182" t="s">
        <v>85</v>
      </c>
      <c r="K247" s="229" t="s">
        <v>268</v>
      </c>
      <c r="L247" s="183">
        <v>6</v>
      </c>
      <c r="M247" s="184" t="str">
        <f>IF(ISERROR(VLOOKUP(L247,Proposito_programa!$C$2:$E$59,2,FALSE))," ",VLOOKUP(L247,Proposito_programa!$C$2:$E$59,2,FALSE))</f>
        <v>Sistema Distrital de Cuidado</v>
      </c>
      <c r="N247" s="184" t="str">
        <f>IF(ISERROR(VLOOKUP(L247,Proposito_programa!$C$2:$E$59,3,FALSE))," ",VLOOKUP(L247,Proposito_programa!$C$2:$E$59,3,FALSE))</f>
        <v>Propósito 1: Hacer un nuevo contrato social para incrementar la inclusión social, productiva y política</v>
      </c>
      <c r="O247" s="185" t="s">
        <v>1906</v>
      </c>
      <c r="P247" s="186">
        <v>4</v>
      </c>
      <c r="Q247" s="187">
        <v>830095614</v>
      </c>
      <c r="R247" s="341" t="s">
        <v>1656</v>
      </c>
      <c r="S247" s="187" t="s">
        <v>363</v>
      </c>
      <c r="T247" s="187"/>
      <c r="U247" s="188"/>
      <c r="V247" s="189"/>
      <c r="W247" s="190">
        <v>298388260</v>
      </c>
      <c r="X247" s="191"/>
      <c r="Y247" s="192"/>
      <c r="Z247" s="190"/>
      <c r="AA247" s="260">
        <f t="shared" si="12"/>
        <v>298388260</v>
      </c>
      <c r="AB247" s="355">
        <v>0</v>
      </c>
      <c r="AC247" s="193">
        <v>44481</v>
      </c>
      <c r="AD247" s="193">
        <v>44491</v>
      </c>
      <c r="AE247" s="193">
        <v>44672</v>
      </c>
      <c r="AF247" s="194">
        <v>180</v>
      </c>
      <c r="AG247" s="194"/>
      <c r="AH247" s="195"/>
      <c r="AI247" s="196"/>
      <c r="AJ247" s="194"/>
      <c r="AK247" s="193"/>
      <c r="AL247" s="194"/>
      <c r="AM247" s="197"/>
      <c r="AN247" s="197" t="s">
        <v>1718</v>
      </c>
      <c r="AO247" s="197"/>
      <c r="AP247" s="197"/>
      <c r="AQ247" s="382">
        <f t="shared" si="11"/>
        <v>0</v>
      </c>
      <c r="AR247" s="37"/>
      <c r="AS247" s="37"/>
      <c r="AT247" s="37"/>
      <c r="AU247" s="37"/>
      <c r="AV247" s="37"/>
      <c r="AW247" s="37"/>
    </row>
    <row r="248" spans="1:49" s="198" customFormat="1" ht="27.95" hidden="1" customHeight="1">
      <c r="A248" s="198">
        <v>1</v>
      </c>
      <c r="B248" s="176">
        <v>316</v>
      </c>
      <c r="C248" s="176">
        <v>2021</v>
      </c>
      <c r="D248" s="176" t="s">
        <v>1256</v>
      </c>
      <c r="E248" s="332" t="s">
        <v>1257</v>
      </c>
      <c r="F248" s="178" t="s">
        <v>88</v>
      </c>
      <c r="G248" s="179" t="s">
        <v>89</v>
      </c>
      <c r="H248" s="180" t="s">
        <v>98</v>
      </c>
      <c r="I248" s="181" t="s">
        <v>1333</v>
      </c>
      <c r="J248" s="182" t="s">
        <v>85</v>
      </c>
      <c r="K248" s="229" t="s">
        <v>268</v>
      </c>
      <c r="L248" s="183">
        <v>21</v>
      </c>
      <c r="M248" s="184" t="str">
        <f>IF(ISERROR(VLOOKUP(L248,Proposito_programa!$C$2:$E$59,2,FALSE))," ",VLOOKUP(L248,Proposito_programa!$C$2:$E$59,2,FALSE))</f>
        <v>Creación y vida cotidiana: Apropiación ciudadana del arte, la cultura y el patrimonio, para la democracia cultural</v>
      </c>
      <c r="N248" s="184" t="str">
        <f>IF(ISERROR(VLOOKUP(L248,Proposito_programa!$C$2:$E$59,3,FALSE))," ",VLOOKUP(L248,Proposito_programa!$C$2:$E$59,3,FALSE))</f>
        <v>Propósito 1: Hacer un nuevo contrato social para incrementar la inclusión social, productiva y política</v>
      </c>
      <c r="O248" s="185" t="s">
        <v>1903</v>
      </c>
      <c r="P248" s="186">
        <v>4</v>
      </c>
      <c r="Q248" s="187">
        <v>830133329</v>
      </c>
      <c r="R248" s="341" t="s">
        <v>1671</v>
      </c>
      <c r="S248" s="187" t="s">
        <v>363</v>
      </c>
      <c r="T248" s="187"/>
      <c r="U248" s="188"/>
      <c r="V248" s="189"/>
      <c r="W248" s="190">
        <v>397207207</v>
      </c>
      <c r="X248" s="191"/>
      <c r="Y248" s="192"/>
      <c r="Z248" s="190"/>
      <c r="AA248" s="260">
        <f t="shared" si="12"/>
        <v>397207207</v>
      </c>
      <c r="AB248" s="355">
        <v>0</v>
      </c>
      <c r="AC248" s="193">
        <v>44543</v>
      </c>
      <c r="AD248" s="193">
        <v>44545</v>
      </c>
      <c r="AE248" s="193">
        <v>44575</v>
      </c>
      <c r="AF248" s="194">
        <v>30</v>
      </c>
      <c r="AG248" s="194"/>
      <c r="AH248" s="195"/>
      <c r="AI248" s="196"/>
      <c r="AJ248" s="194"/>
      <c r="AK248" s="193"/>
      <c r="AL248" s="194"/>
      <c r="AM248" s="197"/>
      <c r="AN248" s="197" t="s">
        <v>1718</v>
      </c>
      <c r="AO248" s="197"/>
      <c r="AP248" s="197"/>
      <c r="AQ248" s="382">
        <f t="shared" si="11"/>
        <v>0</v>
      </c>
      <c r="AR248" s="37"/>
      <c r="AS248" s="37"/>
      <c r="AT248" s="37"/>
      <c r="AU248" s="37"/>
      <c r="AV248" s="37"/>
      <c r="AW248" s="37"/>
    </row>
    <row r="249" spans="1:49" s="198" customFormat="1" ht="27.95" hidden="1" customHeight="1">
      <c r="A249" s="198">
        <v>1</v>
      </c>
      <c r="B249" s="176">
        <v>326</v>
      </c>
      <c r="C249" s="176">
        <v>2021</v>
      </c>
      <c r="D249" s="176" t="s">
        <v>1276</v>
      </c>
      <c r="E249" s="332" t="s">
        <v>1277</v>
      </c>
      <c r="F249" s="178" t="s">
        <v>88</v>
      </c>
      <c r="G249" s="179" t="s">
        <v>89</v>
      </c>
      <c r="H249" s="180" t="s">
        <v>98</v>
      </c>
      <c r="I249" s="181" t="s">
        <v>1343</v>
      </c>
      <c r="J249" s="182" t="s">
        <v>85</v>
      </c>
      <c r="K249" s="229" t="s">
        <v>268</v>
      </c>
      <c r="L249" s="183">
        <v>20</v>
      </c>
      <c r="M249" s="184" t="str">
        <f>IF(ISERROR(VLOOKUP(L249,Proposito_programa!$C$2:$E$59,2,FALSE))," ",VLOOKUP(L249,Proposito_programa!$C$2:$E$59,2,FALSE))</f>
        <v>Bogotá, referente en cultura, deporte, recreación y actividad física, con parques para el desarrollo y la salud</v>
      </c>
      <c r="N249" s="184" t="str">
        <f>IF(ISERROR(VLOOKUP(L249,Proposito_programa!$C$2:$E$59,3,FALSE))," ",VLOOKUP(L249,Proposito_programa!$C$2:$E$59,3,FALSE))</f>
        <v>Propósito 1: Hacer un nuevo contrato social para incrementar la inclusión social, productiva y política</v>
      </c>
      <c r="O249" s="185" t="s">
        <v>1902</v>
      </c>
      <c r="P249" s="186">
        <v>7</v>
      </c>
      <c r="Q249" s="187">
        <v>900572437</v>
      </c>
      <c r="R249" s="341" t="s">
        <v>1681</v>
      </c>
      <c r="S249" s="187" t="s">
        <v>363</v>
      </c>
      <c r="T249" s="187"/>
      <c r="U249" s="188"/>
      <c r="V249" s="189"/>
      <c r="W249" s="190">
        <v>87262085</v>
      </c>
      <c r="X249" s="191"/>
      <c r="Y249" s="192"/>
      <c r="Z249" s="190"/>
      <c r="AA249" s="260">
        <f t="shared" si="12"/>
        <v>87262085</v>
      </c>
      <c r="AB249" s="355">
        <v>0</v>
      </c>
      <c r="AC249" s="193">
        <v>44559</v>
      </c>
      <c r="AD249" s="193" t="s">
        <v>1862</v>
      </c>
      <c r="AE249" s="193" t="s">
        <v>1862</v>
      </c>
      <c r="AF249" s="194">
        <v>90</v>
      </c>
      <c r="AG249" s="194"/>
      <c r="AH249" s="195"/>
      <c r="AI249" s="196"/>
      <c r="AJ249" s="194"/>
      <c r="AK249" s="193"/>
      <c r="AL249" s="194"/>
      <c r="AM249" s="197" t="s">
        <v>1718</v>
      </c>
      <c r="AN249" s="197"/>
      <c r="AO249" s="197"/>
      <c r="AP249" s="197"/>
      <c r="AQ249" s="382">
        <f t="shared" si="11"/>
        <v>0</v>
      </c>
      <c r="AR249" s="37"/>
      <c r="AS249" s="37"/>
      <c r="AT249" s="37"/>
      <c r="AU249" s="37"/>
      <c r="AV249" s="37"/>
      <c r="AW249" s="37"/>
    </row>
    <row r="250" spans="1:49" s="198" customFormat="1" ht="27.95" hidden="1" customHeight="1">
      <c r="A250" s="198">
        <v>1</v>
      </c>
      <c r="B250" s="176">
        <v>288</v>
      </c>
      <c r="C250" s="176">
        <v>2021</v>
      </c>
      <c r="D250" s="176" t="s">
        <v>1198</v>
      </c>
      <c r="E250" s="177" t="s">
        <v>1199</v>
      </c>
      <c r="F250" s="178" t="s">
        <v>56</v>
      </c>
      <c r="G250" s="179" t="s">
        <v>89</v>
      </c>
      <c r="H250" s="180" t="s">
        <v>98</v>
      </c>
      <c r="I250" s="181" t="s">
        <v>1309</v>
      </c>
      <c r="J250" s="182" t="s">
        <v>85</v>
      </c>
      <c r="K250" s="229" t="s">
        <v>268</v>
      </c>
      <c r="L250" s="183">
        <v>1</v>
      </c>
      <c r="M250" s="184" t="str">
        <f>IF(ISERROR(VLOOKUP(L250,Proposito_programa!$C$2:$E$59,2,FALSE))," ",VLOOKUP(L250,Proposito_programa!$C$2:$E$59,2,FALSE))</f>
        <v>Subsidios y transferencias para la equidad</v>
      </c>
      <c r="N250" s="184" t="str">
        <f>IF(ISERROR(VLOOKUP(L250,Proposito_programa!$C$2:$E$59,3,FALSE))," ",VLOOKUP(L250,Proposito_programa!$C$2:$E$59,3,FALSE))</f>
        <v>Propósito 1: Hacer un nuevo contrato social para incrementar la inclusión social, productiva y política</v>
      </c>
      <c r="O250" s="185" t="s">
        <v>1905</v>
      </c>
      <c r="P250" s="186">
        <v>20</v>
      </c>
      <c r="Q250" s="187">
        <v>900572437</v>
      </c>
      <c r="R250" s="341" t="s">
        <v>1644</v>
      </c>
      <c r="S250" s="187" t="s">
        <v>363</v>
      </c>
      <c r="T250" s="187"/>
      <c r="U250" s="188"/>
      <c r="V250" s="189"/>
      <c r="W250" s="190">
        <v>214509306</v>
      </c>
      <c r="X250" s="191"/>
      <c r="Y250" s="192"/>
      <c r="Z250" s="190"/>
      <c r="AA250" s="260">
        <f t="shared" si="12"/>
        <v>214509306</v>
      </c>
      <c r="AB250" s="355">
        <v>51107432</v>
      </c>
      <c r="AC250" s="193">
        <v>44452</v>
      </c>
      <c r="AD250" s="193">
        <v>44454</v>
      </c>
      <c r="AE250" s="193">
        <v>44818</v>
      </c>
      <c r="AF250" s="194">
        <v>360</v>
      </c>
      <c r="AG250" s="194"/>
      <c r="AH250" s="195"/>
      <c r="AI250" s="196"/>
      <c r="AJ250" s="194"/>
      <c r="AK250" s="193"/>
      <c r="AL250" s="194"/>
      <c r="AM250" s="197"/>
      <c r="AN250" s="197" t="s">
        <v>1718</v>
      </c>
      <c r="AO250" s="197"/>
      <c r="AP250" s="197"/>
      <c r="AQ250" s="382">
        <f t="shared" si="11"/>
        <v>0.23825274974317431</v>
      </c>
      <c r="AR250" s="37"/>
      <c r="AS250" s="37"/>
      <c r="AT250" s="37"/>
      <c r="AU250" s="37"/>
      <c r="AV250" s="37"/>
      <c r="AW250" s="37"/>
    </row>
    <row r="251" spans="1:49" s="198" customFormat="1" ht="27.95" hidden="1" customHeight="1">
      <c r="A251" s="198">
        <v>1</v>
      </c>
      <c r="B251" s="176">
        <v>320</v>
      </c>
      <c r="C251" s="176">
        <v>2021</v>
      </c>
      <c r="D251" s="176" t="s">
        <v>1264</v>
      </c>
      <c r="E251" s="332" t="s">
        <v>1265</v>
      </c>
      <c r="F251" s="178" t="s">
        <v>88</v>
      </c>
      <c r="G251" s="179" t="s">
        <v>89</v>
      </c>
      <c r="H251" s="180" t="s">
        <v>98</v>
      </c>
      <c r="I251" s="181" t="s">
        <v>1337</v>
      </c>
      <c r="J251" s="182" t="s">
        <v>85</v>
      </c>
      <c r="K251" s="229" t="s">
        <v>268</v>
      </c>
      <c r="L251" s="183">
        <v>6</v>
      </c>
      <c r="M251" s="184" t="str">
        <f>IF(ISERROR(VLOOKUP(L251,Proposito_programa!$C$2:$E$59,2,FALSE))," ",VLOOKUP(L251,Proposito_programa!$C$2:$E$59,2,FALSE))</f>
        <v>Sistema Distrital de Cuidado</v>
      </c>
      <c r="N251" s="184" t="str">
        <f>IF(ISERROR(VLOOKUP(L251,Proposito_programa!$C$2:$E$59,3,FALSE))," ",VLOOKUP(L251,Proposito_programa!$C$2:$E$59,3,FALSE))</f>
        <v>Propósito 1: Hacer un nuevo contrato social para incrementar la inclusión social, productiva y política</v>
      </c>
      <c r="O251" s="185" t="s">
        <v>1906</v>
      </c>
      <c r="P251" s="186">
        <v>2</v>
      </c>
      <c r="Q251" s="187">
        <v>830044030</v>
      </c>
      <c r="R251" s="341" t="s">
        <v>1675</v>
      </c>
      <c r="S251" s="187" t="s">
        <v>363</v>
      </c>
      <c r="T251" s="187"/>
      <c r="U251" s="188"/>
      <c r="V251" s="189"/>
      <c r="W251" s="190">
        <v>270159248</v>
      </c>
      <c r="X251" s="191"/>
      <c r="Y251" s="192"/>
      <c r="Z251" s="190"/>
      <c r="AA251" s="260">
        <f t="shared" si="12"/>
        <v>270159248</v>
      </c>
      <c r="AB251" s="355">
        <v>0</v>
      </c>
      <c r="AC251" s="193">
        <v>44557</v>
      </c>
      <c r="AD251" s="193" t="s">
        <v>1862</v>
      </c>
      <c r="AE251" s="193" t="s">
        <v>1862</v>
      </c>
      <c r="AF251" s="194">
        <v>180</v>
      </c>
      <c r="AG251" s="194"/>
      <c r="AH251" s="195"/>
      <c r="AI251" s="196"/>
      <c r="AJ251" s="194"/>
      <c r="AK251" s="193"/>
      <c r="AL251" s="194"/>
      <c r="AM251" s="197" t="s">
        <v>1718</v>
      </c>
      <c r="AN251" s="197"/>
      <c r="AO251" s="197"/>
      <c r="AP251" s="197"/>
      <c r="AQ251" s="382">
        <f t="shared" si="11"/>
        <v>0</v>
      </c>
      <c r="AR251" s="37"/>
      <c r="AS251" s="37"/>
      <c r="AT251" s="37"/>
      <c r="AU251" s="37"/>
      <c r="AV251" s="37"/>
      <c r="AW251" s="37"/>
    </row>
    <row r="252" spans="1:49" s="198" customFormat="1" ht="27.95" hidden="1" customHeight="1">
      <c r="A252" s="198">
        <v>1</v>
      </c>
      <c r="B252" s="176">
        <v>166</v>
      </c>
      <c r="C252" s="176">
        <v>2021</v>
      </c>
      <c r="D252" s="176" t="s">
        <v>780</v>
      </c>
      <c r="E252" s="177" t="s">
        <v>781</v>
      </c>
      <c r="F252" s="178" t="s">
        <v>90</v>
      </c>
      <c r="G252" s="179" t="s">
        <v>29</v>
      </c>
      <c r="H252" s="180" t="s">
        <v>111</v>
      </c>
      <c r="I252" s="181" t="s">
        <v>1093</v>
      </c>
      <c r="J252" s="182" t="s">
        <v>85</v>
      </c>
      <c r="K252" s="229" t="s">
        <v>268</v>
      </c>
      <c r="L252" s="183">
        <v>43</v>
      </c>
      <c r="M252" s="184" t="str">
        <f>IF(ISERROR(VLOOKUP(L252,Proposito_programa!$C$2:$E$59,2,FALSE))," ",VLOOKUP(L252,Proposito_programa!$C$2:$E$59,2,FALSE))</f>
        <v>Cultura ciudadana para la confianza, la convivencia y la participación desde la vida cotidiana</v>
      </c>
      <c r="N252" s="184" t="str">
        <f>IF(ISERROR(VLOOKUP(L252,Proposito_programa!$C$2:$E$59,3,FALSE))," ",VLOOKUP(L252,Proposito_programa!$C$2:$E$59,3,FALSE))</f>
        <v>Propósito 3: Inspirar confianza y legitimidad para vivir sin miedo y ser epicentro de cultura ciudadana, paz y reconciliación</v>
      </c>
      <c r="O252" s="185" t="s">
        <v>1914</v>
      </c>
      <c r="P252" s="186">
        <v>1</v>
      </c>
      <c r="Q252" s="187">
        <v>1031150465</v>
      </c>
      <c r="R252" s="341" t="s">
        <v>1522</v>
      </c>
      <c r="S252" s="187" t="s">
        <v>362</v>
      </c>
      <c r="T252" s="187"/>
      <c r="U252" s="188"/>
      <c r="V252" s="189"/>
      <c r="W252" s="190">
        <v>19800000</v>
      </c>
      <c r="X252" s="191"/>
      <c r="Y252" s="192">
        <v>1</v>
      </c>
      <c r="Z252" s="190">
        <v>3153333</v>
      </c>
      <c r="AA252" s="260">
        <f t="shared" si="12"/>
        <v>22953333</v>
      </c>
      <c r="AB252" s="355">
        <v>19800000</v>
      </c>
      <c r="AC252" s="193">
        <v>44253</v>
      </c>
      <c r="AD252" s="193">
        <v>44256</v>
      </c>
      <c r="AE252" s="193">
        <v>44574</v>
      </c>
      <c r="AF252" s="194">
        <v>270</v>
      </c>
      <c r="AG252" s="194">
        <v>1</v>
      </c>
      <c r="AH252" s="195">
        <v>43</v>
      </c>
      <c r="AI252" s="187"/>
      <c r="AJ252" s="194"/>
      <c r="AK252" s="193"/>
      <c r="AL252" s="194"/>
      <c r="AM252" s="197"/>
      <c r="AN252" s="197"/>
      <c r="AO252" s="197" t="s">
        <v>1718</v>
      </c>
      <c r="AP252" s="197"/>
      <c r="AQ252" s="382">
        <f t="shared" si="11"/>
        <v>0.86261982083386324</v>
      </c>
      <c r="AR252" s="37"/>
      <c r="AS252" s="37"/>
      <c r="AT252" s="37"/>
      <c r="AU252" s="37"/>
      <c r="AV252" s="37"/>
      <c r="AW252" s="37"/>
    </row>
    <row r="253" spans="1:49" s="198" customFormat="1" ht="27.95" hidden="1" customHeight="1">
      <c r="A253" s="198">
        <v>1</v>
      </c>
      <c r="B253" s="176">
        <v>182</v>
      </c>
      <c r="C253" s="176">
        <v>2021</v>
      </c>
      <c r="D253" s="176" t="s">
        <v>796</v>
      </c>
      <c r="E253" s="177" t="s">
        <v>797</v>
      </c>
      <c r="F253" s="178" t="s">
        <v>90</v>
      </c>
      <c r="G253" s="179" t="s">
        <v>29</v>
      </c>
      <c r="H253" s="180" t="s">
        <v>111</v>
      </c>
      <c r="I253" s="181" t="s">
        <v>1100</v>
      </c>
      <c r="J253" s="182" t="s">
        <v>85</v>
      </c>
      <c r="K253" s="229" t="s">
        <v>268</v>
      </c>
      <c r="L253" s="183">
        <v>57</v>
      </c>
      <c r="M253" s="184" t="str">
        <f>IF(ISERROR(VLOOKUP(L253,Proposito_programa!$C$2:$E$59,2,FALSE))," ",VLOOKUP(L253,Proposito_programa!$C$2:$E$59,2,FALSE))</f>
        <v>Gestión pública local</v>
      </c>
      <c r="N253" s="184" t="str">
        <f>IF(ISERROR(VLOOKUP(L253,Proposito_programa!$C$2:$E$59,3,FALSE))," ",VLOOKUP(L253,Proposito_programa!$C$2:$E$59,3,FALSE))</f>
        <v>Propósito 5: Construir Bogotá - Región con gobierno abierto, transparente y ciudadanía consciente</v>
      </c>
      <c r="O253" s="185" t="s">
        <v>1919</v>
      </c>
      <c r="P253" s="186">
        <v>1</v>
      </c>
      <c r="Q253" s="187">
        <v>88234955</v>
      </c>
      <c r="R253" s="341" t="s">
        <v>1538</v>
      </c>
      <c r="S253" s="187" t="s">
        <v>362</v>
      </c>
      <c r="T253" s="187"/>
      <c r="U253" s="188"/>
      <c r="V253" s="189"/>
      <c r="W253" s="190">
        <v>52000000</v>
      </c>
      <c r="X253" s="191"/>
      <c r="Y253" s="192"/>
      <c r="Z253" s="190"/>
      <c r="AA253" s="260">
        <f t="shared" si="12"/>
        <v>52000000</v>
      </c>
      <c r="AB253" s="355">
        <v>18026667</v>
      </c>
      <c r="AC253" s="193">
        <v>44265</v>
      </c>
      <c r="AD253" s="193">
        <v>44272</v>
      </c>
      <c r="AE253" s="193">
        <v>44454</v>
      </c>
      <c r="AF253" s="194">
        <v>300</v>
      </c>
      <c r="AG253" s="194"/>
      <c r="AH253" s="195"/>
      <c r="AI253" s="187"/>
      <c r="AJ253" s="194"/>
      <c r="AK253" s="193"/>
      <c r="AL253" s="194"/>
      <c r="AM253" s="197"/>
      <c r="AN253" s="197"/>
      <c r="AO253" s="197"/>
      <c r="AP253" s="197" t="s">
        <v>1718</v>
      </c>
      <c r="AQ253" s="382">
        <f t="shared" si="11"/>
        <v>0.34666667307692306</v>
      </c>
      <c r="AR253" s="37"/>
      <c r="AS253" s="37"/>
      <c r="AT253" s="37"/>
      <c r="AU253" s="37"/>
      <c r="AV253" s="37"/>
      <c r="AW253" s="37"/>
    </row>
    <row r="254" spans="1:49" s="198" customFormat="1" ht="27.95" hidden="1" customHeight="1">
      <c r="A254" s="198">
        <v>1</v>
      </c>
      <c r="B254" s="176">
        <v>203</v>
      </c>
      <c r="C254" s="176">
        <v>2021</v>
      </c>
      <c r="D254" s="176" t="s">
        <v>836</v>
      </c>
      <c r="E254" s="177" t="s">
        <v>837</v>
      </c>
      <c r="F254" s="178" t="s">
        <v>90</v>
      </c>
      <c r="G254" s="179" t="s">
        <v>29</v>
      </c>
      <c r="H254" s="180" t="s">
        <v>111</v>
      </c>
      <c r="I254" s="181" t="s">
        <v>1013</v>
      </c>
      <c r="J254" s="182" t="s">
        <v>85</v>
      </c>
      <c r="K254" s="229" t="s">
        <v>268</v>
      </c>
      <c r="L254" s="183">
        <v>57</v>
      </c>
      <c r="M254" s="184" t="str">
        <f>IF(ISERROR(VLOOKUP(L254,Proposito_programa!$C$2:$E$59,2,FALSE))," ",VLOOKUP(L254,Proposito_programa!$C$2:$E$59,2,FALSE))</f>
        <v>Gestión pública local</v>
      </c>
      <c r="N254" s="184" t="str">
        <f>IF(ISERROR(VLOOKUP(L254,Proposito_programa!$C$2:$E$59,3,FALSE))," ",VLOOKUP(L254,Proposito_programa!$C$2:$E$59,3,FALSE))</f>
        <v>Propósito 5: Construir Bogotá - Región con gobierno abierto, transparente y ciudadanía consciente</v>
      </c>
      <c r="O254" s="185" t="s">
        <v>1920</v>
      </c>
      <c r="P254" s="186">
        <v>1</v>
      </c>
      <c r="Q254" s="187">
        <v>17650535</v>
      </c>
      <c r="R254" s="341" t="s">
        <v>1558</v>
      </c>
      <c r="S254" s="187" t="s">
        <v>362</v>
      </c>
      <c r="T254" s="187"/>
      <c r="U254" s="188"/>
      <c r="V254" s="189"/>
      <c r="W254" s="190">
        <v>31200000</v>
      </c>
      <c r="X254" s="191"/>
      <c r="Y254" s="192">
        <v>1</v>
      </c>
      <c r="Z254" s="190">
        <v>15600000</v>
      </c>
      <c r="AA254" s="260">
        <f t="shared" si="12"/>
        <v>46800000</v>
      </c>
      <c r="AB254" s="355">
        <v>16466667</v>
      </c>
      <c r="AC254" s="193">
        <v>44274</v>
      </c>
      <c r="AD254" s="193">
        <v>44281</v>
      </c>
      <c r="AE254" s="193">
        <v>44555</v>
      </c>
      <c r="AF254" s="194">
        <v>180</v>
      </c>
      <c r="AG254" s="194">
        <v>1</v>
      </c>
      <c r="AH254" s="195">
        <v>90</v>
      </c>
      <c r="AI254" s="187"/>
      <c r="AJ254" s="194"/>
      <c r="AK254" s="193"/>
      <c r="AL254" s="194"/>
      <c r="AM254" s="197"/>
      <c r="AN254" s="197"/>
      <c r="AO254" s="197" t="s">
        <v>1718</v>
      </c>
      <c r="AP254" s="197"/>
      <c r="AQ254" s="382">
        <f t="shared" si="11"/>
        <v>0.351851858974359</v>
      </c>
      <c r="AR254" s="37"/>
      <c r="AS254" s="37"/>
      <c r="AT254" s="37"/>
      <c r="AU254" s="37"/>
      <c r="AV254" s="37"/>
      <c r="AW254" s="37"/>
    </row>
    <row r="255" spans="1:49" s="198" customFormat="1" ht="27.95" hidden="1" customHeight="1">
      <c r="B255" s="176"/>
      <c r="C255" s="176">
        <v>2021</v>
      </c>
      <c r="D255" s="176"/>
      <c r="E255" s="177"/>
      <c r="F255" s="178" t="s">
        <v>106</v>
      </c>
      <c r="G255" s="178" t="s">
        <v>106</v>
      </c>
      <c r="H255" s="178" t="s">
        <v>106</v>
      </c>
      <c r="I255" s="181" t="s">
        <v>1770</v>
      </c>
      <c r="J255" s="182" t="s">
        <v>85</v>
      </c>
      <c r="K255" s="229" t="s">
        <v>268</v>
      </c>
      <c r="L255" s="183">
        <v>1</v>
      </c>
      <c r="M255" s="184" t="str">
        <f>IF(ISERROR(VLOOKUP(L255,Proposito_programa!$C$2:$E$59,2,FALSE))," ",VLOOKUP(L255,Proposito_programa!$C$2:$E$59,2,FALSE))</f>
        <v>Subsidios y transferencias para la equidad</v>
      </c>
      <c r="N255" s="184" t="str">
        <f>IF(ISERROR(VLOOKUP(L255,Proposito_programa!$C$2:$E$59,3,FALSE))," ",VLOOKUP(L255,Proposito_programa!$C$2:$E$59,3,FALSE))</f>
        <v>Propósito 1: Hacer un nuevo contrato social para incrementar la inclusión social, productiva y política</v>
      </c>
      <c r="O255" s="185" t="s">
        <v>1905</v>
      </c>
      <c r="P255" s="186"/>
      <c r="Q255" s="246">
        <v>899999061</v>
      </c>
      <c r="R255" s="341" t="s">
        <v>1771</v>
      </c>
      <c r="S255" s="187" t="s">
        <v>363</v>
      </c>
      <c r="T255" s="187"/>
      <c r="U255" s="188"/>
      <c r="V255" s="189"/>
      <c r="W255" s="190">
        <v>9673318037</v>
      </c>
      <c r="X255" s="191"/>
      <c r="Y255" s="192"/>
      <c r="Z255" s="190"/>
      <c r="AA255" s="260">
        <f t="shared" si="12"/>
        <v>9673318037</v>
      </c>
      <c r="AB255" s="355">
        <v>9673318037</v>
      </c>
      <c r="AC255" s="193">
        <v>44197</v>
      </c>
      <c r="AD255" s="193">
        <v>44197</v>
      </c>
      <c r="AE255" s="193">
        <v>44561</v>
      </c>
      <c r="AF255" s="194">
        <v>360</v>
      </c>
      <c r="AG255" s="194"/>
      <c r="AH255" s="195"/>
      <c r="AI255" s="196"/>
      <c r="AJ255" s="194"/>
      <c r="AK255" s="193"/>
      <c r="AL255" s="194"/>
      <c r="AM255" s="197"/>
      <c r="AN255" s="197"/>
      <c r="AO255" s="197" t="s">
        <v>1718</v>
      </c>
      <c r="AP255" s="197"/>
      <c r="AQ255" s="382">
        <f t="shared" si="11"/>
        <v>1</v>
      </c>
      <c r="AR255" s="37"/>
      <c r="AS255" s="37"/>
      <c r="AT255" s="37"/>
      <c r="AU255" s="37"/>
      <c r="AV255" s="37"/>
      <c r="AW255" s="37"/>
    </row>
    <row r="256" spans="1:49" s="198" customFormat="1" ht="27.95" hidden="1" customHeight="1">
      <c r="A256" s="198">
        <v>1</v>
      </c>
      <c r="B256" s="176">
        <v>152</v>
      </c>
      <c r="C256" s="176">
        <v>2021</v>
      </c>
      <c r="D256" s="176" t="s">
        <v>780</v>
      </c>
      <c r="E256" s="177" t="s">
        <v>781</v>
      </c>
      <c r="F256" s="178" t="s">
        <v>90</v>
      </c>
      <c r="G256" s="179" t="s">
        <v>29</v>
      </c>
      <c r="H256" s="180" t="s">
        <v>111</v>
      </c>
      <c r="I256" s="181" t="s">
        <v>1093</v>
      </c>
      <c r="J256" s="182" t="s">
        <v>85</v>
      </c>
      <c r="K256" s="229" t="s">
        <v>268</v>
      </c>
      <c r="L256" s="183">
        <v>43</v>
      </c>
      <c r="M256" s="184" t="str">
        <f>IF(ISERROR(VLOOKUP(L256,Proposito_programa!$C$2:$E$59,2,FALSE))," ",VLOOKUP(L256,Proposito_programa!$C$2:$E$59,2,FALSE))</f>
        <v>Cultura ciudadana para la confianza, la convivencia y la participación desde la vida cotidiana</v>
      </c>
      <c r="N256" s="184" t="str">
        <f>IF(ISERROR(VLOOKUP(L256,Proposito_programa!$C$2:$E$59,3,FALSE))," ",VLOOKUP(L256,Proposito_programa!$C$2:$E$59,3,FALSE))</f>
        <v>Propósito 3: Inspirar confianza y legitimidad para vivir sin miedo y ser epicentro de cultura ciudadana, paz y reconciliación</v>
      </c>
      <c r="O256" s="185" t="s">
        <v>1914</v>
      </c>
      <c r="P256" s="186">
        <v>1</v>
      </c>
      <c r="Q256" s="187">
        <v>3232660</v>
      </c>
      <c r="R256" s="341" t="s">
        <v>1508</v>
      </c>
      <c r="S256" s="187" t="s">
        <v>362</v>
      </c>
      <c r="T256" s="187"/>
      <c r="U256" s="188"/>
      <c r="V256" s="189"/>
      <c r="W256" s="190">
        <v>19800000</v>
      </c>
      <c r="X256" s="191"/>
      <c r="Y256" s="192">
        <v>1</v>
      </c>
      <c r="Z256" s="190">
        <v>3080000</v>
      </c>
      <c r="AA256" s="260">
        <f t="shared" si="12"/>
        <v>22880000</v>
      </c>
      <c r="AB256" s="355">
        <v>19726667</v>
      </c>
      <c r="AC256" s="193">
        <v>44253</v>
      </c>
      <c r="AD256" s="193">
        <v>44257</v>
      </c>
      <c r="AE256" s="193">
        <v>44574</v>
      </c>
      <c r="AF256" s="194">
        <v>270</v>
      </c>
      <c r="AG256" s="194">
        <v>1</v>
      </c>
      <c r="AH256" s="195">
        <v>42</v>
      </c>
      <c r="AI256" s="187"/>
      <c r="AJ256" s="194"/>
      <c r="AK256" s="193"/>
      <c r="AL256" s="194"/>
      <c r="AM256" s="197"/>
      <c r="AN256" s="197"/>
      <c r="AO256" s="197" t="s">
        <v>1718</v>
      </c>
      <c r="AP256" s="197"/>
      <c r="AQ256" s="382">
        <f t="shared" si="11"/>
        <v>0.86217950174825175</v>
      </c>
      <c r="AR256" s="37"/>
      <c r="AS256" s="37"/>
      <c r="AT256" s="37"/>
      <c r="AU256" s="37"/>
      <c r="AV256" s="37"/>
      <c r="AW256" s="37"/>
    </row>
    <row r="257" spans="1:49" s="198" customFormat="1" ht="27.95" hidden="1" customHeight="1">
      <c r="A257" s="198">
        <v>1</v>
      </c>
      <c r="B257" s="176">
        <v>25</v>
      </c>
      <c r="C257" s="176">
        <v>2021</v>
      </c>
      <c r="D257" s="176" t="s">
        <v>537</v>
      </c>
      <c r="E257" s="177" t="s">
        <v>538</v>
      </c>
      <c r="F257" s="178" t="s">
        <v>90</v>
      </c>
      <c r="G257" s="179" t="s">
        <v>29</v>
      </c>
      <c r="H257" s="180" t="s">
        <v>111</v>
      </c>
      <c r="I257" s="181" t="s">
        <v>1005</v>
      </c>
      <c r="J257" s="182" t="s">
        <v>85</v>
      </c>
      <c r="K257" s="229" t="s">
        <v>268</v>
      </c>
      <c r="L257" s="183">
        <v>57</v>
      </c>
      <c r="M257" s="184" t="str">
        <f>IF(ISERROR(VLOOKUP(L257,Proposito_programa!$C$2:$E$59,2,FALSE))," ",VLOOKUP(L257,Proposito_programa!$C$2:$E$59,2,FALSE))</f>
        <v>Gestión pública local</v>
      </c>
      <c r="N257" s="184" t="str">
        <f>IF(ISERROR(VLOOKUP(L257,Proposito_programa!$C$2:$E$59,3,FALSE))," ",VLOOKUP(L257,Proposito_programa!$C$2:$E$59,3,FALSE))</f>
        <v>Propósito 5: Construir Bogotá - Región con gobierno abierto, transparente y ciudadanía consciente</v>
      </c>
      <c r="O257" s="185" t="s">
        <v>1919</v>
      </c>
      <c r="P257" s="186">
        <v>1</v>
      </c>
      <c r="Q257" s="187">
        <v>5970959</v>
      </c>
      <c r="R257" s="341" t="s">
        <v>1382</v>
      </c>
      <c r="S257" s="187" t="s">
        <v>362</v>
      </c>
      <c r="T257" s="187"/>
      <c r="U257" s="188"/>
      <c r="V257" s="189"/>
      <c r="W257" s="190">
        <v>26000000</v>
      </c>
      <c r="X257" s="191"/>
      <c r="Y257" s="192">
        <v>1</v>
      </c>
      <c r="Z257" s="190">
        <v>3640000</v>
      </c>
      <c r="AA257" s="260">
        <f t="shared" si="12"/>
        <v>29640000</v>
      </c>
      <c r="AB257" s="355">
        <v>25913333</v>
      </c>
      <c r="AC257" s="193">
        <v>44229</v>
      </c>
      <c r="AD257" s="193">
        <v>44229</v>
      </c>
      <c r="AE257" s="193">
        <v>44574</v>
      </c>
      <c r="AF257" s="194">
        <v>300</v>
      </c>
      <c r="AG257" s="194">
        <v>1</v>
      </c>
      <c r="AH257" s="195">
        <v>42</v>
      </c>
      <c r="AI257" s="187"/>
      <c r="AJ257" s="194"/>
      <c r="AK257" s="193"/>
      <c r="AL257" s="194"/>
      <c r="AM257" s="197"/>
      <c r="AN257" s="197"/>
      <c r="AO257" s="197" t="s">
        <v>1718</v>
      </c>
      <c r="AP257" s="197"/>
      <c r="AQ257" s="382">
        <f t="shared" si="11"/>
        <v>0.87426899460188934</v>
      </c>
      <c r="AR257" s="37"/>
      <c r="AS257" s="37"/>
      <c r="AT257" s="37"/>
      <c r="AU257" s="37"/>
      <c r="AV257" s="37"/>
      <c r="AW257" s="37"/>
    </row>
    <row r="258" spans="1:49" s="198" customFormat="1" ht="27.95" hidden="1" customHeight="1">
      <c r="A258" s="198">
        <v>1</v>
      </c>
      <c r="B258" s="176">
        <v>192</v>
      </c>
      <c r="C258" s="176">
        <v>2021</v>
      </c>
      <c r="D258" s="176" t="s">
        <v>814</v>
      </c>
      <c r="E258" s="177" t="s">
        <v>815</v>
      </c>
      <c r="F258" s="178" t="s">
        <v>90</v>
      </c>
      <c r="G258" s="179" t="s">
        <v>29</v>
      </c>
      <c r="H258" s="180" t="s">
        <v>111</v>
      </c>
      <c r="I258" s="181" t="s">
        <v>1108</v>
      </c>
      <c r="J258" s="182" t="s">
        <v>85</v>
      </c>
      <c r="K258" s="229" t="s">
        <v>268</v>
      </c>
      <c r="L258" s="183">
        <v>57</v>
      </c>
      <c r="M258" s="184" t="str">
        <f>IF(ISERROR(VLOOKUP(L258,Proposito_programa!$C$2:$E$59,2,FALSE))," ",VLOOKUP(L258,Proposito_programa!$C$2:$E$59,2,FALSE))</f>
        <v>Gestión pública local</v>
      </c>
      <c r="N258" s="184" t="str">
        <f>IF(ISERROR(VLOOKUP(L258,Proposito_programa!$C$2:$E$59,3,FALSE))," ",VLOOKUP(L258,Proposito_programa!$C$2:$E$59,3,FALSE))</f>
        <v>Propósito 5: Construir Bogotá - Región con gobierno abierto, transparente y ciudadanía consciente</v>
      </c>
      <c r="O258" s="185" t="s">
        <v>1919</v>
      </c>
      <c r="P258" s="186">
        <v>1</v>
      </c>
      <c r="Q258" s="187">
        <v>14321634</v>
      </c>
      <c r="R258" s="341" t="s">
        <v>1547</v>
      </c>
      <c r="S258" s="187" t="s">
        <v>362</v>
      </c>
      <c r="T258" s="187"/>
      <c r="U258" s="188"/>
      <c r="V258" s="189"/>
      <c r="W258" s="190">
        <v>52000000</v>
      </c>
      <c r="X258" s="191"/>
      <c r="Y258" s="192"/>
      <c r="Z258" s="190"/>
      <c r="AA258" s="260">
        <f t="shared" si="12"/>
        <v>52000000</v>
      </c>
      <c r="AB258" s="355">
        <v>44026667</v>
      </c>
      <c r="AC258" s="193">
        <v>44266</v>
      </c>
      <c r="AD258" s="193">
        <v>44272</v>
      </c>
      <c r="AE258" s="193">
        <v>44577</v>
      </c>
      <c r="AF258" s="194">
        <v>300</v>
      </c>
      <c r="AG258" s="194"/>
      <c r="AH258" s="195"/>
      <c r="AI258" s="187"/>
      <c r="AJ258" s="194"/>
      <c r="AK258" s="193"/>
      <c r="AL258" s="194"/>
      <c r="AM258" s="197"/>
      <c r="AN258" s="197"/>
      <c r="AO258" s="197" t="s">
        <v>1718</v>
      </c>
      <c r="AP258" s="197"/>
      <c r="AQ258" s="382">
        <f t="shared" si="11"/>
        <v>0.84666667307692312</v>
      </c>
      <c r="AR258" s="37"/>
      <c r="AS258" s="37"/>
      <c r="AT258" s="37"/>
      <c r="AU258" s="37"/>
      <c r="AV258" s="37"/>
      <c r="AW258" s="37"/>
    </row>
    <row r="259" spans="1:49" s="328" customFormat="1" ht="27.95" hidden="1" customHeight="1">
      <c r="A259" s="198">
        <v>1</v>
      </c>
      <c r="B259" s="176">
        <v>49</v>
      </c>
      <c r="C259" s="176">
        <v>2021</v>
      </c>
      <c r="D259" s="176" t="s">
        <v>584</v>
      </c>
      <c r="E259" s="177" t="s">
        <v>585</v>
      </c>
      <c r="F259" s="178" t="s">
        <v>90</v>
      </c>
      <c r="G259" s="179" t="s">
        <v>29</v>
      </c>
      <c r="H259" s="180" t="s">
        <v>111</v>
      </c>
      <c r="I259" s="340" t="s">
        <v>1023</v>
      </c>
      <c r="J259" s="182" t="s">
        <v>85</v>
      </c>
      <c r="K259" s="229" t="s">
        <v>268</v>
      </c>
      <c r="L259" s="183">
        <v>57</v>
      </c>
      <c r="M259" s="184" t="str">
        <f>IF(ISERROR(VLOOKUP(L259,Proposito_programa!$C$2:$E$59,2,FALSE))," ",VLOOKUP(L259,Proposito_programa!$C$2:$E$59,2,FALSE))</f>
        <v>Gestión pública local</v>
      </c>
      <c r="N259" s="184" t="str">
        <f>IF(ISERROR(VLOOKUP(L259,Proposito_programa!$C$2:$E$59,3,FALSE))," ",VLOOKUP(L259,Proposito_programa!$C$2:$E$59,3,FALSE))</f>
        <v>Propósito 5: Construir Bogotá - Región con gobierno abierto, transparente y ciudadanía consciente</v>
      </c>
      <c r="O259" s="185" t="s">
        <v>1920</v>
      </c>
      <c r="P259" s="186">
        <v>1</v>
      </c>
      <c r="Q259" s="187">
        <v>1111791373</v>
      </c>
      <c r="R259" s="341" t="s">
        <v>1406</v>
      </c>
      <c r="S259" s="187" t="s">
        <v>362</v>
      </c>
      <c r="T259" s="187"/>
      <c r="U259" s="188"/>
      <c r="V259" s="189"/>
      <c r="W259" s="190">
        <v>62000000</v>
      </c>
      <c r="X259" s="191"/>
      <c r="Y259" s="192">
        <v>1</v>
      </c>
      <c r="Z259" s="190">
        <v>7026667</v>
      </c>
      <c r="AA259" s="260">
        <f t="shared" si="12"/>
        <v>69026667</v>
      </c>
      <c r="AB259" s="355">
        <v>60346667</v>
      </c>
      <c r="AC259" s="193">
        <v>44232</v>
      </c>
      <c r="AD259" s="193">
        <v>44236</v>
      </c>
      <c r="AE259" s="193">
        <v>44574</v>
      </c>
      <c r="AF259" s="194">
        <v>300</v>
      </c>
      <c r="AG259" s="194">
        <v>1</v>
      </c>
      <c r="AH259" s="195">
        <v>35</v>
      </c>
      <c r="AI259" s="187"/>
      <c r="AJ259" s="194"/>
      <c r="AK259" s="193"/>
      <c r="AL259" s="194"/>
      <c r="AM259" s="197"/>
      <c r="AN259" s="197"/>
      <c r="AO259" s="197" t="s">
        <v>1718</v>
      </c>
      <c r="AP259" s="197"/>
      <c r="AQ259" s="382">
        <f t="shared" si="11"/>
        <v>0.87425149761323406</v>
      </c>
      <c r="AR259" s="37"/>
      <c r="AS259" s="37"/>
      <c r="AT259" s="37"/>
      <c r="AU259" s="37"/>
      <c r="AV259" s="37"/>
      <c r="AW259" s="37"/>
    </row>
    <row r="260" spans="1:49" s="198" customFormat="1" ht="27.95" hidden="1" customHeight="1">
      <c r="A260" s="198">
        <v>1</v>
      </c>
      <c r="B260" s="176">
        <v>198</v>
      </c>
      <c r="C260" s="176">
        <v>2021</v>
      </c>
      <c r="D260" s="176" t="s">
        <v>826</v>
      </c>
      <c r="E260" s="177" t="s">
        <v>827</v>
      </c>
      <c r="F260" s="178" t="s">
        <v>90</v>
      </c>
      <c r="G260" s="179" t="s">
        <v>29</v>
      </c>
      <c r="H260" s="180" t="s">
        <v>111</v>
      </c>
      <c r="I260" s="181" t="s">
        <v>1114</v>
      </c>
      <c r="J260" s="182" t="s">
        <v>85</v>
      </c>
      <c r="K260" s="229" t="s">
        <v>268</v>
      </c>
      <c r="L260" s="183">
        <v>57</v>
      </c>
      <c r="M260" s="184" t="str">
        <f>IF(ISERROR(VLOOKUP(L260,Proposito_programa!$C$2:$E$59,2,FALSE))," ",VLOOKUP(L260,Proposito_programa!$C$2:$E$59,2,FALSE))</f>
        <v>Gestión pública local</v>
      </c>
      <c r="N260" s="184" t="str">
        <f>IF(ISERROR(VLOOKUP(L260,Proposito_programa!$C$2:$E$59,3,FALSE))," ",VLOOKUP(L260,Proposito_programa!$C$2:$E$59,3,FALSE))</f>
        <v>Propósito 5: Construir Bogotá - Región con gobierno abierto, transparente y ciudadanía consciente</v>
      </c>
      <c r="O260" s="185" t="s">
        <v>1920</v>
      </c>
      <c r="P260" s="186">
        <v>1</v>
      </c>
      <c r="Q260" s="187">
        <v>79455376</v>
      </c>
      <c r="R260" s="341" t="s">
        <v>1553</v>
      </c>
      <c r="S260" s="187" t="s">
        <v>362</v>
      </c>
      <c r="T260" s="187"/>
      <c r="U260" s="188"/>
      <c r="V260" s="189"/>
      <c r="W260" s="190">
        <v>33000000</v>
      </c>
      <c r="X260" s="191"/>
      <c r="Y260" s="192">
        <v>1</v>
      </c>
      <c r="Z260" s="190">
        <v>16500000</v>
      </c>
      <c r="AA260" s="260">
        <f t="shared" si="12"/>
        <v>49500000</v>
      </c>
      <c r="AB260" s="355">
        <v>35200000</v>
      </c>
      <c r="AC260" s="193">
        <v>44272</v>
      </c>
      <c r="AD260" s="193">
        <v>44274</v>
      </c>
      <c r="AE260" s="193">
        <v>44548</v>
      </c>
      <c r="AF260" s="194">
        <v>180</v>
      </c>
      <c r="AG260" s="194">
        <v>1</v>
      </c>
      <c r="AH260" s="195">
        <v>90</v>
      </c>
      <c r="AI260" s="187">
        <v>80111170</v>
      </c>
      <c r="AJ260" s="194" t="s">
        <v>1709</v>
      </c>
      <c r="AK260" s="193">
        <v>44440</v>
      </c>
      <c r="AL260" s="252">
        <v>3300000</v>
      </c>
      <c r="AM260" s="197"/>
      <c r="AN260" s="197"/>
      <c r="AO260" s="197" t="s">
        <v>1718</v>
      </c>
      <c r="AP260" s="197"/>
      <c r="AQ260" s="382">
        <f t="shared" si="11"/>
        <v>0.71111111111111114</v>
      </c>
      <c r="AR260" s="37"/>
      <c r="AS260" s="37"/>
      <c r="AT260" s="37"/>
      <c r="AU260" s="37"/>
      <c r="AV260" s="37"/>
      <c r="AW260" s="37"/>
    </row>
    <row r="261" spans="1:49" s="198" customFormat="1" ht="27.95" hidden="1" customHeight="1">
      <c r="A261" s="198">
        <v>1</v>
      </c>
      <c r="B261" s="176">
        <v>281</v>
      </c>
      <c r="C261" s="176">
        <v>2021</v>
      </c>
      <c r="D261" s="176" t="s">
        <v>1184</v>
      </c>
      <c r="E261" s="177" t="s">
        <v>1185</v>
      </c>
      <c r="F261" s="178" t="s">
        <v>90</v>
      </c>
      <c r="G261" s="179" t="s">
        <v>29</v>
      </c>
      <c r="H261" s="180" t="s">
        <v>111</v>
      </c>
      <c r="I261" s="181" t="s">
        <v>1305</v>
      </c>
      <c r="J261" s="182" t="s">
        <v>85</v>
      </c>
      <c r="K261" s="229" t="s">
        <v>268</v>
      </c>
      <c r="L261" s="183">
        <v>45</v>
      </c>
      <c r="M261" s="184" t="str">
        <f>IF(ISERROR(VLOOKUP(L261,Proposito_programa!$C$2:$E$59,2,FALSE))," ",VLOOKUP(L261,Proposito_programa!$C$2:$E$59,2,FALSE))</f>
        <v>Espacio público más seguro y construido colectivamente</v>
      </c>
      <c r="N261" s="184" t="str">
        <f>IF(ISERROR(VLOOKUP(L261,Proposito_programa!$C$2:$E$59,3,FALSE))," ",VLOOKUP(L261,Proposito_programa!$C$2:$E$59,3,FALSE))</f>
        <v>Propósito 3: Inspirar confianza y legitimidad para vivir sin miedo y ser epicentro de cultura ciudadana, paz y reconciliación</v>
      </c>
      <c r="O261" s="185" t="s">
        <v>1915</v>
      </c>
      <c r="P261" s="186">
        <v>1</v>
      </c>
      <c r="Q261" s="187">
        <v>19346699</v>
      </c>
      <c r="R261" s="341" t="s">
        <v>1634</v>
      </c>
      <c r="S261" s="187" t="s">
        <v>362</v>
      </c>
      <c r="T261" s="187"/>
      <c r="U261" s="188"/>
      <c r="V261" s="189"/>
      <c r="W261" s="190">
        <v>20000000</v>
      </c>
      <c r="X261" s="191"/>
      <c r="Y261" s="192"/>
      <c r="Z261" s="190"/>
      <c r="AA261" s="260">
        <f t="shared" si="12"/>
        <v>20000000</v>
      </c>
      <c r="AB261" s="355">
        <v>12666667</v>
      </c>
      <c r="AC261" s="193">
        <v>44448</v>
      </c>
      <c r="AD261" s="193">
        <v>44454</v>
      </c>
      <c r="AE261" s="193">
        <v>44575</v>
      </c>
      <c r="AF261" s="194">
        <v>120</v>
      </c>
      <c r="AG261" s="194"/>
      <c r="AH261" s="195"/>
      <c r="AI261" s="196"/>
      <c r="AJ261" s="194"/>
      <c r="AK261" s="193"/>
      <c r="AL261" s="194"/>
      <c r="AM261" s="197"/>
      <c r="AN261" s="197"/>
      <c r="AO261" s="197" t="s">
        <v>1718</v>
      </c>
      <c r="AP261" s="197"/>
      <c r="AQ261" s="382">
        <f t="shared" si="11"/>
        <v>0.63333335000000002</v>
      </c>
      <c r="AR261" s="37"/>
      <c r="AS261" s="37"/>
      <c r="AT261" s="37"/>
      <c r="AU261" s="37"/>
      <c r="AV261" s="37"/>
      <c r="AW261" s="37"/>
    </row>
    <row r="262" spans="1:49" s="198" customFormat="1" ht="37.5" hidden="1" customHeight="1">
      <c r="B262" s="176"/>
      <c r="C262" s="176">
        <v>2021</v>
      </c>
      <c r="D262" s="176"/>
      <c r="E262" s="177"/>
      <c r="F262" s="178" t="s">
        <v>106</v>
      </c>
      <c r="G262" s="178" t="s">
        <v>106</v>
      </c>
      <c r="H262" s="178" t="s">
        <v>106</v>
      </c>
      <c r="I262" s="181" t="s">
        <v>1774</v>
      </c>
      <c r="J262" s="182" t="s">
        <v>84</v>
      </c>
      <c r="K262" s="229" t="s">
        <v>268</v>
      </c>
      <c r="L262" s="183" t="s">
        <v>115</v>
      </c>
      <c r="M262" s="184" t="str">
        <f>IF(ISERROR(VLOOKUP(L262,Proposito_programa!$C$2:$E$59,2,FALSE))," ",VLOOKUP(L262,Proposito_programa!$C$2:$E$59,2,FALSE))</f>
        <v xml:space="preserve"> </v>
      </c>
      <c r="N262" s="184" t="str">
        <f>IF(ISERROR(VLOOKUP(L262,Proposito_programa!$C$2:$E$59,3,FALSE))," ",VLOOKUP(L262,Proposito_programa!$C$2:$E$59,3,FALSE))</f>
        <v xml:space="preserve"> </v>
      </c>
      <c r="O262" s="351" t="s">
        <v>1928</v>
      </c>
      <c r="P262" s="186"/>
      <c r="Q262" s="187"/>
      <c r="R262" s="340" t="s">
        <v>1774</v>
      </c>
      <c r="S262" s="187" t="s">
        <v>363</v>
      </c>
      <c r="T262" s="187"/>
      <c r="U262" s="188"/>
      <c r="V262" s="189"/>
      <c r="W262" s="190">
        <v>135299409</v>
      </c>
      <c r="X262" s="191"/>
      <c r="Y262" s="192"/>
      <c r="Z262" s="190"/>
      <c r="AA262" s="260">
        <f t="shared" si="12"/>
        <v>135299409</v>
      </c>
      <c r="AB262" s="355">
        <v>135299409</v>
      </c>
      <c r="AC262" s="193">
        <v>44197</v>
      </c>
      <c r="AD262" s="193">
        <v>44197</v>
      </c>
      <c r="AE262" s="193">
        <v>44561</v>
      </c>
      <c r="AF262" s="194">
        <v>360</v>
      </c>
      <c r="AG262" s="194"/>
      <c r="AH262" s="195"/>
      <c r="AI262" s="196"/>
      <c r="AJ262" s="194"/>
      <c r="AK262" s="193"/>
      <c r="AL262" s="194"/>
      <c r="AM262" s="197"/>
      <c r="AN262" s="197"/>
      <c r="AO262" s="197" t="s">
        <v>1718</v>
      </c>
      <c r="AP262" s="197"/>
      <c r="AQ262" s="382">
        <f t="shared" si="11"/>
        <v>1</v>
      </c>
      <c r="AR262" s="37"/>
      <c r="AS262" s="37"/>
      <c r="AT262" s="37"/>
      <c r="AU262" s="37"/>
      <c r="AV262" s="37"/>
      <c r="AW262" s="37"/>
    </row>
    <row r="263" spans="1:49" s="198" customFormat="1" ht="27.95" hidden="1" customHeight="1">
      <c r="A263" s="198">
        <v>1</v>
      </c>
      <c r="B263" s="176">
        <v>70</v>
      </c>
      <c r="C263" s="176">
        <v>2021</v>
      </c>
      <c r="D263" s="176" t="s">
        <v>626</v>
      </c>
      <c r="E263" s="177" t="s">
        <v>627</v>
      </c>
      <c r="F263" s="178" t="s">
        <v>90</v>
      </c>
      <c r="G263" s="179" t="s">
        <v>29</v>
      </c>
      <c r="H263" s="180" t="s">
        <v>111</v>
      </c>
      <c r="I263" s="181" t="s">
        <v>1038</v>
      </c>
      <c r="J263" s="182" t="s">
        <v>85</v>
      </c>
      <c r="K263" s="229" t="s">
        <v>268</v>
      </c>
      <c r="L263" s="183">
        <v>57</v>
      </c>
      <c r="M263" s="184" t="str">
        <f>IF(ISERROR(VLOOKUP(L263,Proposito_programa!$C$2:$E$59,2,FALSE))," ",VLOOKUP(L263,Proposito_programa!$C$2:$E$59,2,FALSE))</f>
        <v>Gestión pública local</v>
      </c>
      <c r="N263" s="184" t="str">
        <f>IF(ISERROR(VLOOKUP(L263,Proposito_programa!$C$2:$E$59,3,FALSE))," ",VLOOKUP(L263,Proposito_programa!$C$2:$E$59,3,FALSE))</f>
        <v>Propósito 5: Construir Bogotá - Región con gobierno abierto, transparente y ciudadanía consciente</v>
      </c>
      <c r="O263" s="185" t="s">
        <v>1919</v>
      </c>
      <c r="P263" s="186">
        <v>1</v>
      </c>
      <c r="Q263" s="187">
        <v>1018463623</v>
      </c>
      <c r="R263" s="341" t="s">
        <v>1427</v>
      </c>
      <c r="S263" s="187" t="s">
        <v>362</v>
      </c>
      <c r="T263" s="187"/>
      <c r="U263" s="188"/>
      <c r="V263" s="189"/>
      <c r="W263" s="190">
        <v>43000000</v>
      </c>
      <c r="X263" s="191"/>
      <c r="Y263" s="192">
        <v>1</v>
      </c>
      <c r="Z263" s="190">
        <v>4586667</v>
      </c>
      <c r="AA263" s="260">
        <f t="shared" si="12"/>
        <v>47586667</v>
      </c>
      <c r="AB263" s="355">
        <v>41423333</v>
      </c>
      <c r="AC263" s="193">
        <v>44238</v>
      </c>
      <c r="AD263" s="193">
        <v>44239</v>
      </c>
      <c r="AE263" s="193">
        <v>44574</v>
      </c>
      <c r="AF263" s="194">
        <v>300</v>
      </c>
      <c r="AG263" s="194">
        <v>1</v>
      </c>
      <c r="AH263" s="195">
        <v>32</v>
      </c>
      <c r="AI263" s="187"/>
      <c r="AJ263" s="194"/>
      <c r="AK263" s="193"/>
      <c r="AL263" s="194"/>
      <c r="AM263" s="197"/>
      <c r="AN263" s="197"/>
      <c r="AO263" s="197" t="s">
        <v>1718</v>
      </c>
      <c r="AP263" s="197"/>
      <c r="AQ263" s="382">
        <f t="shared" si="11"/>
        <v>0.87048191460856039</v>
      </c>
      <c r="AR263" s="37"/>
      <c r="AS263" s="37"/>
      <c r="AT263" s="37"/>
      <c r="AU263" s="37"/>
      <c r="AV263" s="37"/>
      <c r="AW263" s="37"/>
    </row>
    <row r="264" spans="1:49" s="198" customFormat="1" ht="27.95" hidden="1" customHeight="1">
      <c r="A264" s="198">
        <v>1</v>
      </c>
      <c r="B264" s="176">
        <v>96</v>
      </c>
      <c r="C264" s="176">
        <v>2021</v>
      </c>
      <c r="D264" s="176" t="s">
        <v>675</v>
      </c>
      <c r="E264" s="177" t="s">
        <v>676</v>
      </c>
      <c r="F264" s="178" t="s">
        <v>90</v>
      </c>
      <c r="G264" s="179" t="s">
        <v>29</v>
      </c>
      <c r="H264" s="180" t="s">
        <v>111</v>
      </c>
      <c r="I264" s="181" t="s">
        <v>1044</v>
      </c>
      <c r="J264" s="182" t="s">
        <v>85</v>
      </c>
      <c r="K264" s="229" t="s">
        <v>268</v>
      </c>
      <c r="L264" s="183">
        <v>57</v>
      </c>
      <c r="M264" s="184" t="str">
        <f>IF(ISERROR(VLOOKUP(L264,Proposito_programa!$C$2:$E$59,2,FALSE))," ",VLOOKUP(L264,Proposito_programa!$C$2:$E$59,2,FALSE))</f>
        <v>Gestión pública local</v>
      </c>
      <c r="N264" s="184" t="str">
        <f>IF(ISERROR(VLOOKUP(L264,Proposito_programa!$C$2:$E$59,3,FALSE))," ",VLOOKUP(L264,Proposito_programa!$C$2:$E$59,3,FALSE))</f>
        <v>Propósito 5: Construir Bogotá - Región con gobierno abierto, transparente y ciudadanía consciente</v>
      </c>
      <c r="O264" s="185" t="s">
        <v>1919</v>
      </c>
      <c r="P264" s="186">
        <v>1</v>
      </c>
      <c r="Q264" s="187">
        <v>19234849</v>
      </c>
      <c r="R264" s="341" t="s">
        <v>1452</v>
      </c>
      <c r="S264" s="187" t="s">
        <v>362</v>
      </c>
      <c r="T264" s="187"/>
      <c r="U264" s="188"/>
      <c r="V264" s="189"/>
      <c r="W264" s="190">
        <v>26000000</v>
      </c>
      <c r="X264" s="191"/>
      <c r="Y264" s="192">
        <v>1</v>
      </c>
      <c r="Z264" s="190">
        <v>2513333</v>
      </c>
      <c r="AA264" s="260">
        <f t="shared" si="12"/>
        <v>28513333</v>
      </c>
      <c r="AB264" s="355">
        <v>24786667</v>
      </c>
      <c r="AC264" s="193">
        <v>44239</v>
      </c>
      <c r="AD264" s="193">
        <v>44242</v>
      </c>
      <c r="AE264" s="193">
        <v>44574</v>
      </c>
      <c r="AF264" s="194">
        <v>300</v>
      </c>
      <c r="AG264" s="194">
        <v>1</v>
      </c>
      <c r="AH264" s="195">
        <v>29</v>
      </c>
      <c r="AI264" s="187"/>
      <c r="AJ264" s="194"/>
      <c r="AK264" s="193"/>
      <c r="AL264" s="194"/>
      <c r="AM264" s="197"/>
      <c r="AN264" s="197"/>
      <c r="AO264" s="197" t="s">
        <v>1718</v>
      </c>
      <c r="AP264" s="197"/>
      <c r="AQ264" s="382">
        <f t="shared" si="11"/>
        <v>0.86930093370704853</v>
      </c>
      <c r="AR264" s="37"/>
      <c r="AS264" s="37"/>
      <c r="AT264" s="37"/>
      <c r="AU264" s="37"/>
      <c r="AV264" s="37"/>
      <c r="AW264" s="37"/>
    </row>
    <row r="265" spans="1:49" s="328" customFormat="1" ht="27.95" hidden="1" customHeight="1">
      <c r="A265" s="198">
        <v>1</v>
      </c>
      <c r="B265" s="176">
        <v>157</v>
      </c>
      <c r="C265" s="176">
        <v>2021</v>
      </c>
      <c r="D265" s="176" t="s">
        <v>780</v>
      </c>
      <c r="E265" s="177" t="s">
        <v>781</v>
      </c>
      <c r="F265" s="178" t="s">
        <v>90</v>
      </c>
      <c r="G265" s="179" t="s">
        <v>29</v>
      </c>
      <c r="H265" s="180" t="s">
        <v>111</v>
      </c>
      <c r="I265" s="340" t="s">
        <v>1093</v>
      </c>
      <c r="J265" s="182" t="s">
        <v>85</v>
      </c>
      <c r="K265" s="229" t="s">
        <v>268</v>
      </c>
      <c r="L265" s="183">
        <v>43</v>
      </c>
      <c r="M265" s="184" t="str">
        <f>IF(ISERROR(VLOOKUP(L265,Proposito_programa!$C$2:$E$59,2,FALSE))," ",VLOOKUP(L265,Proposito_programa!$C$2:$E$59,2,FALSE))</f>
        <v>Cultura ciudadana para la confianza, la convivencia y la participación desde la vida cotidiana</v>
      </c>
      <c r="N265" s="184" t="str">
        <f>IF(ISERROR(VLOOKUP(L265,Proposito_programa!$C$2:$E$59,3,FALSE))," ",VLOOKUP(L265,Proposito_programa!$C$2:$E$59,3,FALSE))</f>
        <v>Propósito 3: Inspirar confianza y legitimidad para vivir sin miedo y ser epicentro de cultura ciudadana, paz y reconciliación</v>
      </c>
      <c r="O265" s="185" t="s">
        <v>1914</v>
      </c>
      <c r="P265" s="186">
        <v>1</v>
      </c>
      <c r="Q265" s="187">
        <v>1013643216</v>
      </c>
      <c r="R265" s="341" t="s">
        <v>1513</v>
      </c>
      <c r="S265" s="187" t="s">
        <v>362</v>
      </c>
      <c r="T265" s="187"/>
      <c r="U265" s="188"/>
      <c r="V265" s="189"/>
      <c r="W265" s="190">
        <v>19800000</v>
      </c>
      <c r="X265" s="191"/>
      <c r="Y265" s="192">
        <v>1</v>
      </c>
      <c r="Z265" s="190">
        <v>3153333</v>
      </c>
      <c r="AA265" s="260">
        <f t="shared" si="12"/>
        <v>22953333</v>
      </c>
      <c r="AB265" s="355">
        <v>19800000</v>
      </c>
      <c r="AC265" s="193">
        <v>44253</v>
      </c>
      <c r="AD265" s="193">
        <v>44256</v>
      </c>
      <c r="AE265" s="193">
        <v>44574</v>
      </c>
      <c r="AF265" s="194">
        <v>270</v>
      </c>
      <c r="AG265" s="194">
        <v>1</v>
      </c>
      <c r="AH265" s="195">
        <v>43</v>
      </c>
      <c r="AI265" s="187"/>
      <c r="AJ265" s="194"/>
      <c r="AK265" s="193"/>
      <c r="AL265" s="194"/>
      <c r="AM265" s="197"/>
      <c r="AN265" s="197"/>
      <c r="AO265" s="197" t="s">
        <v>1718</v>
      </c>
      <c r="AP265" s="197"/>
      <c r="AQ265" s="382">
        <f t="shared" si="11"/>
        <v>0.86261982083386324</v>
      </c>
      <c r="AR265" s="37"/>
      <c r="AS265" s="37"/>
      <c r="AT265" s="37"/>
      <c r="AU265" s="37"/>
      <c r="AV265" s="37"/>
      <c r="AW265" s="37"/>
    </row>
    <row r="266" spans="1:49" s="198" customFormat="1" ht="27.95" hidden="1" customHeight="1">
      <c r="A266" s="198">
        <v>1</v>
      </c>
      <c r="B266" s="176">
        <v>247</v>
      </c>
      <c r="C266" s="176">
        <v>2021</v>
      </c>
      <c r="D266" s="176" t="s">
        <v>919</v>
      </c>
      <c r="E266" s="177" t="s">
        <v>920</v>
      </c>
      <c r="F266" s="178" t="s">
        <v>90</v>
      </c>
      <c r="G266" s="179" t="s">
        <v>29</v>
      </c>
      <c r="H266" s="180" t="s">
        <v>111</v>
      </c>
      <c r="I266" s="181" t="s">
        <v>1149</v>
      </c>
      <c r="J266" s="182" t="s">
        <v>85</v>
      </c>
      <c r="K266" s="229" t="s">
        <v>268</v>
      </c>
      <c r="L266" s="183">
        <v>57</v>
      </c>
      <c r="M266" s="184" t="str">
        <f>IF(ISERROR(VLOOKUP(L266,Proposito_programa!$C$2:$E$59,2,FALSE))," ",VLOOKUP(L266,Proposito_programa!$C$2:$E$59,2,FALSE))</f>
        <v>Gestión pública local</v>
      </c>
      <c r="N266" s="184" t="str">
        <f>IF(ISERROR(VLOOKUP(L266,Proposito_programa!$C$2:$E$59,3,FALSE))," ",VLOOKUP(L266,Proposito_programa!$C$2:$E$59,3,FALSE))</f>
        <v>Propósito 5: Construir Bogotá - Región con gobierno abierto, transparente y ciudadanía consciente</v>
      </c>
      <c r="O266" s="185" t="s">
        <v>1919</v>
      </c>
      <c r="P266" s="186">
        <v>1</v>
      </c>
      <c r="Q266" s="187">
        <v>84451166</v>
      </c>
      <c r="R266" s="341" t="s">
        <v>1600</v>
      </c>
      <c r="S266" s="187" t="s">
        <v>362</v>
      </c>
      <c r="T266" s="187"/>
      <c r="U266" s="188"/>
      <c r="V266" s="189"/>
      <c r="W266" s="190">
        <v>24000000</v>
      </c>
      <c r="X266" s="191"/>
      <c r="Y266" s="192"/>
      <c r="Z266" s="190"/>
      <c r="AA266" s="260">
        <f t="shared" si="12"/>
        <v>24000000</v>
      </c>
      <c r="AB266" s="355">
        <v>18600000</v>
      </c>
      <c r="AC266" s="193">
        <v>44404</v>
      </c>
      <c r="AD266" s="193">
        <v>44405</v>
      </c>
      <c r="AE266" s="193">
        <v>44527</v>
      </c>
      <c r="AF266" s="194">
        <v>120</v>
      </c>
      <c r="AG266" s="194"/>
      <c r="AH266" s="195"/>
      <c r="AI266" s="187"/>
      <c r="AJ266" s="194"/>
      <c r="AK266" s="193"/>
      <c r="AL266" s="194"/>
      <c r="AM266" s="197"/>
      <c r="AN266" s="197"/>
      <c r="AO266" s="197" t="s">
        <v>1718</v>
      </c>
      <c r="AP266" s="197"/>
      <c r="AQ266" s="382">
        <f t="shared" si="11"/>
        <v>0.77500000000000002</v>
      </c>
      <c r="AR266" s="37"/>
      <c r="AS266" s="37"/>
      <c r="AT266" s="37"/>
      <c r="AU266" s="37"/>
      <c r="AV266" s="37"/>
      <c r="AW266" s="37"/>
    </row>
    <row r="267" spans="1:49" s="198" customFormat="1" ht="27.95" hidden="1" customHeight="1">
      <c r="A267" s="198">
        <v>1</v>
      </c>
      <c r="B267" s="176">
        <v>128</v>
      </c>
      <c r="C267" s="176">
        <v>2021</v>
      </c>
      <c r="D267" s="176" t="s">
        <v>737</v>
      </c>
      <c r="E267" s="177" t="s">
        <v>738</v>
      </c>
      <c r="F267" s="178" t="s">
        <v>90</v>
      </c>
      <c r="G267" s="179" t="s">
        <v>29</v>
      </c>
      <c r="H267" s="180" t="s">
        <v>111</v>
      </c>
      <c r="I267" s="181" t="s">
        <v>1078</v>
      </c>
      <c r="J267" s="182" t="s">
        <v>85</v>
      </c>
      <c r="K267" s="229" t="s">
        <v>268</v>
      </c>
      <c r="L267" s="183">
        <v>1</v>
      </c>
      <c r="M267" s="184" t="str">
        <f>IF(ISERROR(VLOOKUP(L267,Proposito_programa!$C$2:$E$59,2,FALSE))," ",VLOOKUP(L267,Proposito_programa!$C$2:$E$59,2,FALSE))</f>
        <v>Subsidios y transferencias para la equidad</v>
      </c>
      <c r="N267" s="184" t="str">
        <f>IF(ISERROR(VLOOKUP(L267,Proposito_programa!$C$2:$E$59,3,FALSE))," ",VLOOKUP(L267,Proposito_programa!$C$2:$E$59,3,FALSE))</f>
        <v>Propósito 1: Hacer un nuevo contrato social para incrementar la inclusión social, productiva y política</v>
      </c>
      <c r="O267" s="185" t="s">
        <v>1898</v>
      </c>
      <c r="P267" s="186">
        <v>1</v>
      </c>
      <c r="Q267" s="187">
        <v>52363835</v>
      </c>
      <c r="R267" s="341" t="s">
        <v>1484</v>
      </c>
      <c r="S267" s="187" t="s">
        <v>362</v>
      </c>
      <c r="T267" s="187"/>
      <c r="U267" s="188"/>
      <c r="V267" s="189"/>
      <c r="W267" s="190">
        <v>41600000</v>
      </c>
      <c r="X267" s="191"/>
      <c r="Y267" s="192">
        <v>1</v>
      </c>
      <c r="Z267" s="190">
        <v>11960000</v>
      </c>
      <c r="AA267" s="260">
        <f t="shared" si="12"/>
        <v>53560000</v>
      </c>
      <c r="AB267" s="355">
        <v>48013333</v>
      </c>
      <c r="AC267" s="193">
        <v>44249</v>
      </c>
      <c r="AD267" s="193">
        <v>44251</v>
      </c>
      <c r="AE267" s="193">
        <v>44561</v>
      </c>
      <c r="AF267" s="194">
        <v>240</v>
      </c>
      <c r="AG267" s="194">
        <v>1</v>
      </c>
      <c r="AH267" s="195">
        <v>69</v>
      </c>
      <c r="AI267" s="187"/>
      <c r="AJ267" s="194"/>
      <c r="AK267" s="193"/>
      <c r="AL267" s="194"/>
      <c r="AM267" s="197"/>
      <c r="AN267" s="197"/>
      <c r="AO267" s="197" t="s">
        <v>1718</v>
      </c>
      <c r="AP267" s="197"/>
      <c r="AQ267" s="382">
        <f t="shared" si="11"/>
        <v>0.8964401232262883</v>
      </c>
      <c r="AR267" s="37"/>
      <c r="AS267" s="37"/>
      <c r="AT267" s="37"/>
      <c r="AU267" s="37"/>
      <c r="AV267" s="37"/>
      <c r="AW267" s="37"/>
    </row>
    <row r="268" spans="1:49" s="328" customFormat="1" ht="27.95" hidden="1" customHeight="1">
      <c r="A268" s="198">
        <v>1</v>
      </c>
      <c r="B268" s="176">
        <v>218</v>
      </c>
      <c r="C268" s="176">
        <v>2021</v>
      </c>
      <c r="D268" s="176" t="s">
        <v>864</v>
      </c>
      <c r="E268" s="177" t="s">
        <v>865</v>
      </c>
      <c r="F268" s="178" t="s">
        <v>90</v>
      </c>
      <c r="G268" s="179" t="s">
        <v>29</v>
      </c>
      <c r="H268" s="180" t="s">
        <v>111</v>
      </c>
      <c r="I268" s="340" t="s">
        <v>1127</v>
      </c>
      <c r="J268" s="182" t="s">
        <v>85</v>
      </c>
      <c r="K268" s="229" t="s">
        <v>268</v>
      </c>
      <c r="L268" s="183">
        <v>57</v>
      </c>
      <c r="M268" s="184" t="str">
        <f>IF(ISERROR(VLOOKUP(L268,Proposito_programa!$C$2:$E$59,2,FALSE))," ",VLOOKUP(L268,Proposito_programa!$C$2:$E$59,2,FALSE))</f>
        <v>Gestión pública local</v>
      </c>
      <c r="N268" s="184" t="str">
        <f>IF(ISERROR(VLOOKUP(L268,Proposito_programa!$C$2:$E$59,3,FALSE))," ",VLOOKUP(L268,Proposito_programa!$C$2:$E$59,3,FALSE))</f>
        <v>Propósito 5: Construir Bogotá - Región con gobierno abierto, transparente y ciudadanía consciente</v>
      </c>
      <c r="O268" s="185" t="s">
        <v>1920</v>
      </c>
      <c r="P268" s="186">
        <v>1</v>
      </c>
      <c r="Q268" s="187">
        <v>52249114</v>
      </c>
      <c r="R268" s="341" t="s">
        <v>1573</v>
      </c>
      <c r="S268" s="187" t="s">
        <v>362</v>
      </c>
      <c r="T268" s="187"/>
      <c r="U268" s="188"/>
      <c r="V268" s="189"/>
      <c r="W268" s="190">
        <v>31200000</v>
      </c>
      <c r="X268" s="191"/>
      <c r="Y268" s="192">
        <v>1</v>
      </c>
      <c r="Z268" s="190">
        <v>7626666</v>
      </c>
      <c r="AA268" s="260">
        <f t="shared" si="12"/>
        <v>38826666</v>
      </c>
      <c r="AB268" s="355">
        <v>31200000</v>
      </c>
      <c r="AC268" s="193">
        <v>44336</v>
      </c>
      <c r="AD268" s="193">
        <v>44340</v>
      </c>
      <c r="AE268" s="193">
        <v>44574</v>
      </c>
      <c r="AF268" s="194">
        <v>180</v>
      </c>
      <c r="AG268" s="194">
        <v>1</v>
      </c>
      <c r="AH268" s="195">
        <v>44</v>
      </c>
      <c r="AI268" s="187"/>
      <c r="AJ268" s="194"/>
      <c r="AK268" s="193"/>
      <c r="AL268" s="194"/>
      <c r="AM268" s="197"/>
      <c r="AN268" s="197"/>
      <c r="AO268" s="197" t="s">
        <v>1718</v>
      </c>
      <c r="AP268" s="197"/>
      <c r="AQ268" s="382">
        <f t="shared" si="11"/>
        <v>0.80357144236901512</v>
      </c>
      <c r="AR268" s="37"/>
      <c r="AS268" s="37"/>
      <c r="AT268" s="37"/>
      <c r="AU268" s="37"/>
      <c r="AV268" s="37"/>
      <c r="AW268" s="37"/>
    </row>
    <row r="269" spans="1:49" s="328" customFormat="1" ht="27.95" hidden="1" customHeight="1">
      <c r="A269" s="198">
        <v>1</v>
      </c>
      <c r="B269" s="176">
        <v>181</v>
      </c>
      <c r="C269" s="176">
        <v>2021</v>
      </c>
      <c r="D269" s="176" t="s">
        <v>794</v>
      </c>
      <c r="E269" s="177" t="s">
        <v>795</v>
      </c>
      <c r="F269" s="178" t="s">
        <v>90</v>
      </c>
      <c r="G269" s="179" t="s">
        <v>29</v>
      </c>
      <c r="H269" s="180" t="s">
        <v>111</v>
      </c>
      <c r="I269" s="340" t="s">
        <v>1099</v>
      </c>
      <c r="J269" s="182" t="s">
        <v>85</v>
      </c>
      <c r="K269" s="229" t="s">
        <v>268</v>
      </c>
      <c r="L269" s="183">
        <v>57</v>
      </c>
      <c r="M269" s="184" t="str">
        <f>IF(ISERROR(VLOOKUP(L269,Proposito_programa!$C$2:$E$59,2,FALSE))," ",VLOOKUP(L269,Proposito_programa!$C$2:$E$59,2,FALSE))</f>
        <v>Gestión pública local</v>
      </c>
      <c r="N269" s="184" t="str">
        <f>IF(ISERROR(VLOOKUP(L269,Proposito_programa!$C$2:$E$59,3,FALSE))," ",VLOOKUP(L269,Proposito_programa!$C$2:$E$59,3,FALSE))</f>
        <v>Propósito 5: Construir Bogotá - Región con gobierno abierto, transparente y ciudadanía consciente</v>
      </c>
      <c r="O269" s="185" t="s">
        <v>1919</v>
      </c>
      <c r="P269" s="186">
        <v>1</v>
      </c>
      <c r="Q269" s="187">
        <v>1026276229</v>
      </c>
      <c r="R269" s="341" t="s">
        <v>1537</v>
      </c>
      <c r="S269" s="187" t="s">
        <v>362</v>
      </c>
      <c r="T269" s="187"/>
      <c r="U269" s="188"/>
      <c r="V269" s="189"/>
      <c r="W269" s="190">
        <v>43000000</v>
      </c>
      <c r="X269" s="191"/>
      <c r="Y269" s="192"/>
      <c r="Z269" s="190"/>
      <c r="AA269" s="260">
        <f t="shared" si="12"/>
        <v>43000000</v>
      </c>
      <c r="AB269" s="355">
        <v>37123333</v>
      </c>
      <c r="AC269" s="193">
        <v>44265</v>
      </c>
      <c r="AD269" s="193">
        <v>44267</v>
      </c>
      <c r="AE269" s="193">
        <v>44572</v>
      </c>
      <c r="AF269" s="194">
        <v>300</v>
      </c>
      <c r="AG269" s="194"/>
      <c r="AH269" s="195"/>
      <c r="AI269" s="187"/>
      <c r="AJ269" s="194"/>
      <c r="AK269" s="193"/>
      <c r="AL269" s="194"/>
      <c r="AM269" s="197"/>
      <c r="AN269" s="197"/>
      <c r="AO269" s="197" t="s">
        <v>1718</v>
      </c>
      <c r="AP269" s="197"/>
      <c r="AQ269" s="382">
        <f t="shared" si="11"/>
        <v>0.86333332558139531</v>
      </c>
      <c r="AR269" s="37"/>
      <c r="AS269" s="37"/>
      <c r="AT269" s="37"/>
      <c r="AU269" s="37"/>
      <c r="AV269" s="37"/>
      <c r="AW269" s="37"/>
    </row>
    <row r="270" spans="1:49" s="198" customFormat="1" ht="27.95" hidden="1" customHeight="1">
      <c r="A270" s="198">
        <v>1</v>
      </c>
      <c r="B270" s="176">
        <v>317</v>
      </c>
      <c r="C270" s="176">
        <v>2021</v>
      </c>
      <c r="D270" s="176" t="s">
        <v>1258</v>
      </c>
      <c r="E270" s="177" t="s">
        <v>1259</v>
      </c>
      <c r="F270" s="178" t="s">
        <v>56</v>
      </c>
      <c r="G270" s="179" t="s">
        <v>86</v>
      </c>
      <c r="H270" s="180" t="s">
        <v>115</v>
      </c>
      <c r="I270" s="181" t="s">
        <v>1334</v>
      </c>
      <c r="J270" s="182" t="s">
        <v>84</v>
      </c>
      <c r="K270" s="229" t="s">
        <v>268</v>
      </c>
      <c r="L270" s="183" t="s">
        <v>115</v>
      </c>
      <c r="M270" s="184" t="str">
        <f>IF(ISERROR(VLOOKUP(L270,Proposito_programa!$C$2:$E$59,2,FALSE))," ",VLOOKUP(L270,Proposito_programa!$C$2:$E$59,2,FALSE))</f>
        <v xml:space="preserve"> </v>
      </c>
      <c r="N270" s="184" t="str">
        <f>IF(ISERROR(VLOOKUP(L270,Proposito_programa!$C$2:$E$59,3,FALSE))," ",VLOOKUP(L270,Proposito_programa!$C$2:$E$59,3,FALSE))</f>
        <v xml:space="preserve"> </v>
      </c>
      <c r="O270" s="351" t="s">
        <v>1929</v>
      </c>
      <c r="P270" s="186">
        <v>13</v>
      </c>
      <c r="Q270" s="187">
        <v>900605957</v>
      </c>
      <c r="R270" s="341" t="s">
        <v>1672</v>
      </c>
      <c r="S270" s="187" t="s">
        <v>363</v>
      </c>
      <c r="T270" s="187"/>
      <c r="U270" s="188"/>
      <c r="V270" s="189"/>
      <c r="W270" s="190">
        <v>40000000</v>
      </c>
      <c r="X270" s="191"/>
      <c r="Y270" s="192"/>
      <c r="Z270" s="190"/>
      <c r="AA270" s="260">
        <f t="shared" si="12"/>
        <v>40000000</v>
      </c>
      <c r="AB270" s="355">
        <v>0</v>
      </c>
      <c r="AC270" s="193">
        <v>44544</v>
      </c>
      <c r="AD270" s="193">
        <v>44557</v>
      </c>
      <c r="AE270" s="193">
        <v>44799</v>
      </c>
      <c r="AF270" s="194">
        <v>240</v>
      </c>
      <c r="AG270" s="194"/>
      <c r="AH270" s="195"/>
      <c r="AI270" s="196"/>
      <c r="AJ270" s="194"/>
      <c r="AK270" s="193"/>
      <c r="AL270" s="194"/>
      <c r="AM270" s="197"/>
      <c r="AN270" s="197" t="s">
        <v>1718</v>
      </c>
      <c r="AO270" s="197"/>
      <c r="AP270" s="197"/>
      <c r="AQ270" s="382">
        <f t="shared" ref="AQ270:AQ333" si="13">IF(ISERROR(AB270/AA270),"-",(AB270/AA270))</f>
        <v>0</v>
      </c>
      <c r="AR270" s="37"/>
      <c r="AS270" s="37"/>
      <c r="AT270" s="37"/>
      <c r="AU270" s="37"/>
      <c r="AV270" s="37"/>
      <c r="AW270" s="37"/>
    </row>
    <row r="271" spans="1:49" s="198" customFormat="1" ht="27.95" hidden="1" customHeight="1">
      <c r="A271" s="198">
        <v>1</v>
      </c>
      <c r="B271" s="176">
        <v>202</v>
      </c>
      <c r="C271" s="176">
        <v>2021</v>
      </c>
      <c r="D271" s="176" t="s">
        <v>834</v>
      </c>
      <c r="E271" s="332" t="s">
        <v>835</v>
      </c>
      <c r="F271" s="178" t="s">
        <v>100</v>
      </c>
      <c r="G271" s="179" t="s">
        <v>29</v>
      </c>
      <c r="H271" s="180" t="s">
        <v>100</v>
      </c>
      <c r="I271" s="181" t="s">
        <v>1116</v>
      </c>
      <c r="J271" s="182" t="s">
        <v>84</v>
      </c>
      <c r="K271" s="229" t="s">
        <v>268</v>
      </c>
      <c r="L271" s="183" t="s">
        <v>115</v>
      </c>
      <c r="M271" s="184" t="str">
        <f>IF(ISERROR(VLOOKUP(L271,Proposito_programa!$C$2:$E$59,2,FALSE))," ",VLOOKUP(L271,Proposito_programa!$C$2:$E$59,2,FALSE))</f>
        <v xml:space="preserve"> </v>
      </c>
      <c r="N271" s="184" t="str">
        <f>IF(ISERROR(VLOOKUP(L271,Proposito_programa!$C$2:$E$59,3,FALSE))," ",VLOOKUP(L271,Proposito_programa!$C$2:$E$59,3,FALSE))</f>
        <v xml:space="preserve"> </v>
      </c>
      <c r="O271" s="185" t="s">
        <v>1894</v>
      </c>
      <c r="P271" s="186">
        <v>1</v>
      </c>
      <c r="Q271" s="187">
        <v>899999115</v>
      </c>
      <c r="R271" s="341" t="s">
        <v>1557</v>
      </c>
      <c r="S271" s="187" t="s">
        <v>363</v>
      </c>
      <c r="T271" s="187"/>
      <c r="U271" s="188"/>
      <c r="V271" s="189"/>
      <c r="W271" s="190">
        <v>27538873</v>
      </c>
      <c r="X271" s="191"/>
      <c r="Y271" s="192"/>
      <c r="Z271" s="190"/>
      <c r="AA271" s="260">
        <f t="shared" si="12"/>
        <v>27538873</v>
      </c>
      <c r="AB271" s="355">
        <v>16522502</v>
      </c>
      <c r="AC271" s="193">
        <v>44274</v>
      </c>
      <c r="AD271" s="193">
        <v>44279</v>
      </c>
      <c r="AE271" s="193">
        <v>44643</v>
      </c>
      <c r="AF271" s="194">
        <v>360</v>
      </c>
      <c r="AG271" s="194"/>
      <c r="AH271" s="195"/>
      <c r="AI271" s="187"/>
      <c r="AJ271" s="194"/>
      <c r="AK271" s="193"/>
      <c r="AL271" s="194"/>
      <c r="AM271" s="197"/>
      <c r="AN271" s="197" t="s">
        <v>1718</v>
      </c>
      <c r="AO271" s="197"/>
      <c r="AP271" s="197"/>
      <c r="AQ271" s="382">
        <f t="shared" si="13"/>
        <v>0.59997015854642999</v>
      </c>
      <c r="AR271" s="37"/>
      <c r="AS271" s="37"/>
      <c r="AT271" s="37"/>
      <c r="AU271" s="37"/>
      <c r="AV271" s="37"/>
      <c r="AW271" s="37"/>
    </row>
    <row r="272" spans="1:49" s="198" customFormat="1" ht="27.95" hidden="1" customHeight="1">
      <c r="A272" s="198">
        <v>1</v>
      </c>
      <c r="B272" s="176">
        <v>319</v>
      </c>
      <c r="C272" s="176">
        <v>2021</v>
      </c>
      <c r="D272" s="176" t="s">
        <v>1262</v>
      </c>
      <c r="E272" s="332" t="s">
        <v>1263</v>
      </c>
      <c r="F272" s="178" t="s">
        <v>82</v>
      </c>
      <c r="G272" s="179" t="s">
        <v>89</v>
      </c>
      <c r="H272" s="180" t="s">
        <v>115</v>
      </c>
      <c r="I272" s="181" t="s">
        <v>1336</v>
      </c>
      <c r="J272" s="182" t="s">
        <v>85</v>
      </c>
      <c r="K272" s="229" t="s">
        <v>268</v>
      </c>
      <c r="L272" s="183">
        <v>55</v>
      </c>
      <c r="M272" s="184" t="str">
        <f>IF(ISERROR(VLOOKUP(L272,Proposito_programa!$C$2:$E$59,2,FALSE))," ",VLOOKUP(L272,Proposito_programa!$C$2:$E$59,2,FALSE))</f>
        <v>Fortalecimiento de cultura ciudadana y su institucionalidad</v>
      </c>
      <c r="N272" s="184" t="str">
        <f>IF(ISERROR(VLOOKUP(L272,Proposito_programa!$C$2:$E$59,3,FALSE))," ",VLOOKUP(L272,Proposito_programa!$C$2:$E$59,3,FALSE))</f>
        <v>Propósito 5: Construir Bogotá - Región con gobierno abierto, transparente y ciudadanía consciente</v>
      </c>
      <c r="O272" s="185" t="s">
        <v>1918</v>
      </c>
      <c r="P272" s="186">
        <v>15</v>
      </c>
      <c r="Q272" s="187">
        <v>900419400</v>
      </c>
      <c r="R272" s="341" t="s">
        <v>1674</v>
      </c>
      <c r="S272" s="187" t="s">
        <v>363</v>
      </c>
      <c r="T272" s="187"/>
      <c r="U272" s="188"/>
      <c r="V272" s="189"/>
      <c r="W272" s="190">
        <v>241594593</v>
      </c>
      <c r="X272" s="191"/>
      <c r="Y272" s="192"/>
      <c r="Z272" s="190"/>
      <c r="AA272" s="260">
        <f t="shared" si="12"/>
        <v>241594593</v>
      </c>
      <c r="AB272" s="355">
        <v>0</v>
      </c>
      <c r="AC272" s="193">
        <v>44551</v>
      </c>
      <c r="AD272" s="193" t="s">
        <v>1862</v>
      </c>
      <c r="AE272" s="193" t="s">
        <v>1862</v>
      </c>
      <c r="AF272" s="194">
        <v>120</v>
      </c>
      <c r="AG272" s="194"/>
      <c r="AH272" s="195"/>
      <c r="AI272" s="196"/>
      <c r="AJ272" s="194"/>
      <c r="AK272" s="193"/>
      <c r="AL272" s="194"/>
      <c r="AM272" s="197" t="s">
        <v>1718</v>
      </c>
      <c r="AN272" s="197"/>
      <c r="AO272" s="197"/>
      <c r="AP272" s="197"/>
      <c r="AQ272" s="382">
        <f t="shared" si="13"/>
        <v>0</v>
      </c>
      <c r="AR272" s="37"/>
      <c r="AS272" s="37"/>
      <c r="AT272" s="37"/>
      <c r="AU272" s="37"/>
      <c r="AV272" s="37"/>
      <c r="AW272" s="37"/>
    </row>
    <row r="273" spans="1:49" s="198" customFormat="1" ht="27.95" hidden="1" customHeight="1">
      <c r="A273" s="198">
        <v>1</v>
      </c>
      <c r="B273" s="176">
        <v>303</v>
      </c>
      <c r="C273" s="176">
        <v>2021</v>
      </c>
      <c r="D273" s="176" t="s">
        <v>1228</v>
      </c>
      <c r="E273" s="177" t="s">
        <v>1229</v>
      </c>
      <c r="F273" s="178" t="s">
        <v>90</v>
      </c>
      <c r="G273" s="179" t="s">
        <v>29</v>
      </c>
      <c r="H273" s="180" t="s">
        <v>111</v>
      </c>
      <c r="I273" s="181" t="s">
        <v>1320</v>
      </c>
      <c r="J273" s="182" t="s">
        <v>85</v>
      </c>
      <c r="K273" s="229" t="s">
        <v>268</v>
      </c>
      <c r="L273" s="183">
        <v>30</v>
      </c>
      <c r="M273" s="184" t="str">
        <f>IF(ISERROR(VLOOKUP(L273,Proposito_programa!$C$2:$E$59,2,FALSE))," ",VLOOKUP(L273,Proposito_programa!$C$2:$E$59,2,FALSE))</f>
        <v>Eficiencia en la atención de emergencias</v>
      </c>
      <c r="N273" s="184" t="str">
        <f>IF(ISERROR(VLOOKUP(L273,Proposito_programa!$C$2:$E$59,3,FALSE))," ",VLOOKUP(L273,Proposito_programa!$C$2:$E$59,3,FALSE))</f>
        <v>Propósito 2 : Cambiar Nuestros Hábitos de Vida para Reverdecer a Bogotá y Adaptarnos y Mitigar la Crisis Climática</v>
      </c>
      <c r="O273" s="185" t="s">
        <v>1909</v>
      </c>
      <c r="P273" s="186">
        <v>1</v>
      </c>
      <c r="Q273" s="187">
        <v>52731133</v>
      </c>
      <c r="R273" s="341" t="s">
        <v>1658</v>
      </c>
      <c r="S273" s="187" t="s">
        <v>362</v>
      </c>
      <c r="T273" s="187"/>
      <c r="U273" s="188"/>
      <c r="V273" s="189"/>
      <c r="W273" s="190">
        <v>12150000</v>
      </c>
      <c r="X273" s="191"/>
      <c r="Y273" s="192"/>
      <c r="Z273" s="190"/>
      <c r="AA273" s="260">
        <f t="shared" si="12"/>
        <v>12150000</v>
      </c>
      <c r="AB273" s="355">
        <v>0</v>
      </c>
      <c r="AC273" s="193">
        <v>44485</v>
      </c>
      <c r="AD273" s="193">
        <v>44508</v>
      </c>
      <c r="AE273" s="193">
        <v>44642</v>
      </c>
      <c r="AF273" s="194">
        <v>135</v>
      </c>
      <c r="AG273" s="194"/>
      <c r="AH273" s="195"/>
      <c r="AI273" s="196"/>
      <c r="AJ273" s="194"/>
      <c r="AK273" s="193"/>
      <c r="AL273" s="194"/>
      <c r="AM273" s="197"/>
      <c r="AN273" s="197" t="s">
        <v>1718</v>
      </c>
      <c r="AO273" s="197"/>
      <c r="AP273" s="197"/>
      <c r="AQ273" s="382">
        <f t="shared" si="13"/>
        <v>0</v>
      </c>
      <c r="AR273" s="37"/>
      <c r="AS273" s="37"/>
      <c r="AT273" s="37"/>
      <c r="AU273" s="37"/>
      <c r="AV273" s="37"/>
      <c r="AW273" s="37"/>
    </row>
    <row r="274" spans="1:49" s="198" customFormat="1" ht="27.95" hidden="1" customHeight="1">
      <c r="A274" s="198">
        <v>1</v>
      </c>
      <c r="B274" s="176">
        <v>178</v>
      </c>
      <c r="C274" s="176">
        <v>2021</v>
      </c>
      <c r="D274" s="176" t="s">
        <v>788</v>
      </c>
      <c r="E274" s="177" t="s">
        <v>789</v>
      </c>
      <c r="F274" s="178" t="s">
        <v>90</v>
      </c>
      <c r="G274" s="179" t="s">
        <v>29</v>
      </c>
      <c r="H274" s="180" t="s">
        <v>111</v>
      </c>
      <c r="I274" s="181" t="s">
        <v>1096</v>
      </c>
      <c r="J274" s="182" t="s">
        <v>85</v>
      </c>
      <c r="K274" s="229" t="s">
        <v>268</v>
      </c>
      <c r="L274" s="183">
        <v>57</v>
      </c>
      <c r="M274" s="184" t="str">
        <f>IF(ISERROR(VLOOKUP(L274,Proposito_programa!$C$2:$E$59,2,FALSE))," ",VLOOKUP(L274,Proposito_programa!$C$2:$E$59,2,FALSE))</f>
        <v>Gestión pública local</v>
      </c>
      <c r="N274" s="184" t="str">
        <f>IF(ISERROR(VLOOKUP(L274,Proposito_programa!$C$2:$E$59,3,FALSE))," ",VLOOKUP(L274,Proposito_programa!$C$2:$E$59,3,FALSE))</f>
        <v>Propósito 5: Construir Bogotá - Región con gobierno abierto, transparente y ciudadanía consciente</v>
      </c>
      <c r="O274" s="185" t="s">
        <v>1919</v>
      </c>
      <c r="P274" s="186">
        <v>1</v>
      </c>
      <c r="Q274" s="187">
        <v>1073509741</v>
      </c>
      <c r="R274" s="341" t="s">
        <v>1534</v>
      </c>
      <c r="S274" s="187" t="s">
        <v>362</v>
      </c>
      <c r="T274" s="187"/>
      <c r="U274" s="188"/>
      <c r="V274" s="189"/>
      <c r="W274" s="190">
        <v>39000000</v>
      </c>
      <c r="X274" s="191"/>
      <c r="Y274" s="192"/>
      <c r="Z274" s="190"/>
      <c r="AA274" s="260">
        <f t="shared" si="12"/>
        <v>39000000</v>
      </c>
      <c r="AB274" s="355">
        <v>34840000</v>
      </c>
      <c r="AC274" s="193">
        <v>44256</v>
      </c>
      <c r="AD274" s="193">
        <v>44258</v>
      </c>
      <c r="AE274" s="193">
        <v>44563</v>
      </c>
      <c r="AF274" s="194">
        <v>300</v>
      </c>
      <c r="AG274" s="194"/>
      <c r="AH274" s="195"/>
      <c r="AI274" s="187"/>
      <c r="AJ274" s="194"/>
      <c r="AK274" s="193"/>
      <c r="AL274" s="194"/>
      <c r="AM274" s="197"/>
      <c r="AN274" s="197"/>
      <c r="AO274" s="197" t="s">
        <v>1718</v>
      </c>
      <c r="AP274" s="197"/>
      <c r="AQ274" s="382">
        <f t="shared" si="13"/>
        <v>0.89333333333333331</v>
      </c>
      <c r="AR274" s="37"/>
      <c r="AS274" s="37"/>
      <c r="AT274" s="37"/>
      <c r="AU274" s="37"/>
      <c r="AV274" s="37"/>
      <c r="AW274" s="37"/>
    </row>
    <row r="275" spans="1:49" s="198" customFormat="1" ht="27.95" hidden="1" customHeight="1">
      <c r="A275" s="198">
        <v>1</v>
      </c>
      <c r="B275" s="176">
        <v>136</v>
      </c>
      <c r="C275" s="176">
        <v>2021</v>
      </c>
      <c r="D275" s="176" t="s">
        <v>752</v>
      </c>
      <c r="E275" s="177" t="s">
        <v>753</v>
      </c>
      <c r="F275" s="178" t="s">
        <v>90</v>
      </c>
      <c r="G275" s="179" t="s">
        <v>29</v>
      </c>
      <c r="H275" s="180" t="s">
        <v>111</v>
      </c>
      <c r="I275" s="181" t="s">
        <v>1084</v>
      </c>
      <c r="J275" s="182" t="s">
        <v>85</v>
      </c>
      <c r="K275" s="229" t="s">
        <v>268</v>
      </c>
      <c r="L275" s="183">
        <v>57</v>
      </c>
      <c r="M275" s="184" t="str">
        <f>IF(ISERROR(VLOOKUP(L275,Proposito_programa!$C$2:$E$59,2,FALSE))," ",VLOOKUP(L275,Proposito_programa!$C$2:$E$59,2,FALSE))</f>
        <v>Gestión pública local</v>
      </c>
      <c r="N275" s="184" t="str">
        <f>IF(ISERROR(VLOOKUP(L275,Proposito_programa!$C$2:$E$59,3,FALSE))," ",VLOOKUP(L275,Proposito_programa!$C$2:$E$59,3,FALSE))</f>
        <v>Propósito 5: Construir Bogotá - Región con gobierno abierto, transparente y ciudadanía consciente</v>
      </c>
      <c r="O275" s="185" t="s">
        <v>1920</v>
      </c>
      <c r="P275" s="186">
        <v>1</v>
      </c>
      <c r="Q275" s="187">
        <v>71624800</v>
      </c>
      <c r="R275" s="341" t="s">
        <v>1492</v>
      </c>
      <c r="S275" s="187" t="s">
        <v>362</v>
      </c>
      <c r="T275" s="187"/>
      <c r="U275" s="188"/>
      <c r="V275" s="189"/>
      <c r="W275" s="190">
        <v>52000000</v>
      </c>
      <c r="X275" s="191"/>
      <c r="Y275" s="192"/>
      <c r="Z275" s="190"/>
      <c r="AA275" s="260">
        <f t="shared" ref="AA275:AA338" si="14">+W275+X275+Z275</f>
        <v>52000000</v>
      </c>
      <c r="AB275" s="355">
        <v>46800000</v>
      </c>
      <c r="AC275" s="193">
        <v>44251</v>
      </c>
      <c r="AD275" s="193">
        <v>44256</v>
      </c>
      <c r="AE275" s="193">
        <v>44561</v>
      </c>
      <c r="AF275" s="194">
        <v>300</v>
      </c>
      <c r="AG275" s="194"/>
      <c r="AH275" s="195"/>
      <c r="AI275" s="187"/>
      <c r="AJ275" s="194"/>
      <c r="AK275" s="193"/>
      <c r="AL275" s="194"/>
      <c r="AM275" s="197"/>
      <c r="AN275" s="197"/>
      <c r="AO275" s="197" t="s">
        <v>1718</v>
      </c>
      <c r="AP275" s="197"/>
      <c r="AQ275" s="382">
        <f t="shared" si="13"/>
        <v>0.9</v>
      </c>
      <c r="AR275" s="37"/>
      <c r="AS275" s="37"/>
      <c r="AT275" s="37"/>
      <c r="AU275" s="37"/>
      <c r="AV275" s="37"/>
      <c r="AW275" s="37"/>
    </row>
    <row r="276" spans="1:49" s="198" customFormat="1" ht="27.95" hidden="1" customHeight="1">
      <c r="A276" s="198">
        <v>1</v>
      </c>
      <c r="B276" s="176">
        <v>170</v>
      </c>
      <c r="C276" s="176">
        <v>2021</v>
      </c>
      <c r="D276" s="176" t="s">
        <v>780</v>
      </c>
      <c r="E276" s="177" t="s">
        <v>781</v>
      </c>
      <c r="F276" s="178" t="s">
        <v>90</v>
      </c>
      <c r="G276" s="179" t="s">
        <v>29</v>
      </c>
      <c r="H276" s="180" t="s">
        <v>111</v>
      </c>
      <c r="I276" s="181" t="s">
        <v>1093</v>
      </c>
      <c r="J276" s="182" t="s">
        <v>85</v>
      </c>
      <c r="K276" s="229" t="s">
        <v>268</v>
      </c>
      <c r="L276" s="183">
        <v>43</v>
      </c>
      <c r="M276" s="184" t="str">
        <f>IF(ISERROR(VLOOKUP(L276,Proposito_programa!$C$2:$E$59,2,FALSE))," ",VLOOKUP(L276,Proposito_programa!$C$2:$E$59,2,FALSE))</f>
        <v>Cultura ciudadana para la confianza, la convivencia y la participación desde la vida cotidiana</v>
      </c>
      <c r="N276" s="184" t="str">
        <f>IF(ISERROR(VLOOKUP(L276,Proposito_programa!$C$2:$E$59,3,FALSE))," ",VLOOKUP(L276,Proposito_programa!$C$2:$E$59,3,FALSE))</f>
        <v>Propósito 3: Inspirar confianza y legitimidad para vivir sin miedo y ser epicentro de cultura ciudadana, paz y reconciliación</v>
      </c>
      <c r="O276" s="185" t="s">
        <v>1914</v>
      </c>
      <c r="P276" s="186">
        <v>1</v>
      </c>
      <c r="Q276" s="187">
        <v>80911828</v>
      </c>
      <c r="R276" s="341" t="s">
        <v>1526</v>
      </c>
      <c r="S276" s="187" t="s">
        <v>362</v>
      </c>
      <c r="T276" s="187"/>
      <c r="U276" s="188"/>
      <c r="V276" s="189"/>
      <c r="W276" s="190">
        <v>19800000</v>
      </c>
      <c r="X276" s="191"/>
      <c r="Y276" s="192">
        <v>1</v>
      </c>
      <c r="Z276" s="190">
        <v>3080000</v>
      </c>
      <c r="AA276" s="260">
        <f t="shared" si="14"/>
        <v>22880000</v>
      </c>
      <c r="AB276" s="355">
        <v>19726667</v>
      </c>
      <c r="AC276" s="193">
        <v>44253</v>
      </c>
      <c r="AD276" s="193">
        <v>44257</v>
      </c>
      <c r="AE276" s="193">
        <v>44574</v>
      </c>
      <c r="AF276" s="194">
        <v>270</v>
      </c>
      <c r="AG276" s="194">
        <v>1</v>
      </c>
      <c r="AH276" s="195">
        <v>42</v>
      </c>
      <c r="AI276" s="187"/>
      <c r="AJ276" s="194"/>
      <c r="AK276" s="193"/>
      <c r="AL276" s="194"/>
      <c r="AM276" s="197"/>
      <c r="AN276" s="197"/>
      <c r="AO276" s="197" t="s">
        <v>1718</v>
      </c>
      <c r="AP276" s="197"/>
      <c r="AQ276" s="382">
        <f t="shared" si="13"/>
        <v>0.86217950174825175</v>
      </c>
      <c r="AR276" s="37"/>
      <c r="AS276" s="37"/>
      <c r="AT276" s="37"/>
      <c r="AU276" s="37"/>
      <c r="AV276" s="37"/>
      <c r="AW276" s="37"/>
    </row>
    <row r="277" spans="1:49" s="198" customFormat="1" ht="27.95" hidden="1" customHeight="1">
      <c r="A277" s="198">
        <v>1</v>
      </c>
      <c r="B277" s="176">
        <v>17</v>
      </c>
      <c r="C277" s="176">
        <v>2021</v>
      </c>
      <c r="D277" s="176" t="s">
        <v>521</v>
      </c>
      <c r="E277" s="177" t="s">
        <v>522</v>
      </c>
      <c r="F277" s="178" t="s">
        <v>90</v>
      </c>
      <c r="G277" s="179" t="s">
        <v>29</v>
      </c>
      <c r="H277" s="180" t="s">
        <v>111</v>
      </c>
      <c r="I277" s="181" t="s">
        <v>997</v>
      </c>
      <c r="J277" s="182" t="s">
        <v>85</v>
      </c>
      <c r="K277" s="229" t="s">
        <v>268</v>
      </c>
      <c r="L277" s="183">
        <v>57</v>
      </c>
      <c r="M277" s="184" t="str">
        <f>IF(ISERROR(VLOOKUP(L277,Proposito_programa!$C$2:$E$59,2,FALSE))," ",VLOOKUP(L277,Proposito_programa!$C$2:$E$59,2,FALSE))</f>
        <v>Gestión pública local</v>
      </c>
      <c r="N277" s="184" t="str">
        <f>IF(ISERROR(VLOOKUP(L277,Proposito_programa!$C$2:$E$59,3,FALSE))," ",VLOOKUP(L277,Proposito_programa!$C$2:$E$59,3,FALSE))</f>
        <v>Propósito 5: Construir Bogotá - Región con gobierno abierto, transparente y ciudadanía consciente</v>
      </c>
      <c r="O277" s="185" t="s">
        <v>1919</v>
      </c>
      <c r="P277" s="186">
        <v>1</v>
      </c>
      <c r="Q277" s="187">
        <v>1031164535</v>
      </c>
      <c r="R277" s="341" t="s">
        <v>1374</v>
      </c>
      <c r="S277" s="187" t="s">
        <v>362</v>
      </c>
      <c r="T277" s="187"/>
      <c r="U277" s="188"/>
      <c r="V277" s="189"/>
      <c r="W277" s="190">
        <v>43000000</v>
      </c>
      <c r="X277" s="191">
        <v>-31390000</v>
      </c>
      <c r="Y277" s="192"/>
      <c r="Z277" s="190"/>
      <c r="AA277" s="260">
        <f t="shared" si="14"/>
        <v>11610000</v>
      </c>
      <c r="AB277" s="355">
        <v>11610000</v>
      </c>
      <c r="AC277" s="193">
        <v>44225</v>
      </c>
      <c r="AD277" s="193">
        <v>44229</v>
      </c>
      <c r="AE277" s="193">
        <v>44307</v>
      </c>
      <c r="AF277" s="194">
        <v>300</v>
      </c>
      <c r="AG277" s="194"/>
      <c r="AH277" s="195"/>
      <c r="AI277" s="196"/>
      <c r="AJ277" s="194"/>
      <c r="AK277" s="193"/>
      <c r="AL277" s="194"/>
      <c r="AM277" s="197"/>
      <c r="AN277" s="197"/>
      <c r="AO277" s="197"/>
      <c r="AP277" s="197" t="s">
        <v>1718</v>
      </c>
      <c r="AQ277" s="382">
        <f t="shared" si="13"/>
        <v>1</v>
      </c>
      <c r="AR277" s="37"/>
      <c r="AS277" s="37"/>
      <c r="AT277" s="37"/>
      <c r="AU277" s="37"/>
      <c r="AV277" s="37"/>
      <c r="AW277" s="37"/>
    </row>
    <row r="278" spans="1:49" s="198" customFormat="1" ht="27.95" hidden="1" customHeight="1">
      <c r="A278" s="198">
        <v>1</v>
      </c>
      <c r="B278" s="176">
        <v>230</v>
      </c>
      <c r="C278" s="176">
        <v>2021</v>
      </c>
      <c r="D278" s="176" t="s">
        <v>887</v>
      </c>
      <c r="E278" s="177" t="s">
        <v>888</v>
      </c>
      <c r="F278" s="178" t="s">
        <v>90</v>
      </c>
      <c r="G278" s="179" t="s">
        <v>29</v>
      </c>
      <c r="H278" s="180" t="s">
        <v>111</v>
      </c>
      <c r="I278" s="181" t="s">
        <v>1134</v>
      </c>
      <c r="J278" s="182" t="s">
        <v>85</v>
      </c>
      <c r="K278" s="229" t="s">
        <v>268</v>
      </c>
      <c r="L278" s="183">
        <v>57</v>
      </c>
      <c r="M278" s="184" t="str">
        <f>IF(ISERROR(VLOOKUP(L278,Proposito_programa!$C$2:$E$59,2,FALSE))," ",VLOOKUP(L278,Proposito_programa!$C$2:$E$59,2,FALSE))</f>
        <v>Gestión pública local</v>
      </c>
      <c r="N278" s="184" t="str">
        <f>IF(ISERROR(VLOOKUP(L278,Proposito_programa!$C$2:$E$59,3,FALSE))," ",VLOOKUP(L278,Proposito_programa!$C$2:$E$59,3,FALSE))</f>
        <v>Propósito 5: Construir Bogotá - Región con gobierno abierto, transparente y ciudadanía consciente</v>
      </c>
      <c r="O278" s="185" t="s">
        <v>1919</v>
      </c>
      <c r="P278" s="186">
        <v>1</v>
      </c>
      <c r="Q278" s="187">
        <v>1013603721</v>
      </c>
      <c r="R278" s="341" t="s">
        <v>1584</v>
      </c>
      <c r="S278" s="187" t="s">
        <v>362</v>
      </c>
      <c r="T278" s="187"/>
      <c r="U278" s="188"/>
      <c r="V278" s="189"/>
      <c r="W278" s="190">
        <v>15600000</v>
      </c>
      <c r="X278" s="191"/>
      <c r="Y278" s="192"/>
      <c r="Z278" s="190"/>
      <c r="AA278" s="260">
        <f t="shared" si="14"/>
        <v>15600000</v>
      </c>
      <c r="AB278" s="355">
        <v>13520000</v>
      </c>
      <c r="AC278" s="193">
        <v>44358</v>
      </c>
      <c r="AD278" s="193">
        <v>44372</v>
      </c>
      <c r="AE278" s="193">
        <v>44554</v>
      </c>
      <c r="AF278" s="194">
        <v>180</v>
      </c>
      <c r="AG278" s="194"/>
      <c r="AH278" s="195"/>
      <c r="AI278" s="187"/>
      <c r="AJ278" s="194"/>
      <c r="AK278" s="193"/>
      <c r="AL278" s="194"/>
      <c r="AM278" s="197"/>
      <c r="AN278" s="197"/>
      <c r="AO278" s="197" t="s">
        <v>1718</v>
      </c>
      <c r="AP278" s="197"/>
      <c r="AQ278" s="382">
        <f t="shared" si="13"/>
        <v>0.8666666666666667</v>
      </c>
      <c r="AR278" s="37"/>
      <c r="AS278" s="37"/>
      <c r="AT278" s="37"/>
      <c r="AU278" s="37"/>
      <c r="AV278" s="37"/>
      <c r="AW278" s="37"/>
    </row>
    <row r="279" spans="1:49" s="198" customFormat="1" ht="27.95" hidden="1" customHeight="1">
      <c r="A279" s="198">
        <v>1</v>
      </c>
      <c r="B279" s="176">
        <v>42</v>
      </c>
      <c r="C279" s="176">
        <v>2021</v>
      </c>
      <c r="D279" s="176" t="s">
        <v>570</v>
      </c>
      <c r="E279" s="177" t="s">
        <v>571</v>
      </c>
      <c r="F279" s="178" t="s">
        <v>90</v>
      </c>
      <c r="G279" s="179" t="s">
        <v>29</v>
      </c>
      <c r="H279" s="180" t="s">
        <v>111</v>
      </c>
      <c r="I279" s="181" t="s">
        <v>1019</v>
      </c>
      <c r="J279" s="182" t="s">
        <v>85</v>
      </c>
      <c r="K279" s="229" t="s">
        <v>268</v>
      </c>
      <c r="L279" s="183">
        <v>57</v>
      </c>
      <c r="M279" s="184" t="str">
        <f>IF(ISERROR(VLOOKUP(L279,Proposito_programa!$C$2:$E$59,2,FALSE))," ",VLOOKUP(L279,Proposito_programa!$C$2:$E$59,2,FALSE))</f>
        <v>Gestión pública local</v>
      </c>
      <c r="N279" s="184" t="str">
        <f>IF(ISERROR(VLOOKUP(L279,Proposito_programa!$C$2:$E$59,3,FALSE))," ",VLOOKUP(L279,Proposito_programa!$C$2:$E$59,3,FALSE))</f>
        <v>Propósito 5: Construir Bogotá - Región con gobierno abierto, transparente y ciudadanía consciente</v>
      </c>
      <c r="O279" s="185" t="s">
        <v>1919</v>
      </c>
      <c r="P279" s="186">
        <v>1</v>
      </c>
      <c r="Q279" s="187">
        <v>79725057</v>
      </c>
      <c r="R279" s="341" t="s">
        <v>1399</v>
      </c>
      <c r="S279" s="187" t="s">
        <v>362</v>
      </c>
      <c r="T279" s="187"/>
      <c r="U279" s="188"/>
      <c r="V279" s="189"/>
      <c r="W279" s="190">
        <v>67000000</v>
      </c>
      <c r="X279" s="191"/>
      <c r="Y279" s="192">
        <v>1</v>
      </c>
      <c r="Z279" s="190">
        <v>7593333</v>
      </c>
      <c r="AA279" s="260">
        <f t="shared" si="14"/>
        <v>74593333</v>
      </c>
      <c r="AB279" s="355">
        <v>65213333</v>
      </c>
      <c r="AC279" s="193">
        <v>44232</v>
      </c>
      <c r="AD279" s="193">
        <v>44236</v>
      </c>
      <c r="AE279" s="193">
        <v>44574</v>
      </c>
      <c r="AF279" s="194">
        <v>300</v>
      </c>
      <c r="AG279" s="194">
        <v>1</v>
      </c>
      <c r="AH279" s="195">
        <v>35</v>
      </c>
      <c r="AI279" s="187"/>
      <c r="AJ279" s="194"/>
      <c r="AK279" s="193"/>
      <c r="AL279" s="194"/>
      <c r="AM279" s="197"/>
      <c r="AN279" s="197"/>
      <c r="AO279" s="197" t="s">
        <v>1718</v>
      </c>
      <c r="AP279" s="197"/>
      <c r="AQ279" s="382">
        <f t="shared" si="13"/>
        <v>0.87425149644405886</v>
      </c>
      <c r="AR279" s="37"/>
      <c r="AS279" s="37"/>
      <c r="AT279" s="37"/>
      <c r="AU279" s="37"/>
      <c r="AV279" s="37"/>
      <c r="AW279" s="37"/>
    </row>
    <row r="280" spans="1:49" s="198" customFormat="1" ht="27.95" hidden="1" customHeight="1">
      <c r="A280" s="198">
        <v>1</v>
      </c>
      <c r="B280" s="176">
        <v>114</v>
      </c>
      <c r="C280" s="176">
        <v>2021</v>
      </c>
      <c r="D280" s="176" t="s">
        <v>709</v>
      </c>
      <c r="E280" s="177" t="s">
        <v>710</v>
      </c>
      <c r="F280" s="178" t="s">
        <v>90</v>
      </c>
      <c r="G280" s="179" t="s">
        <v>29</v>
      </c>
      <c r="H280" s="180" t="s">
        <v>111</v>
      </c>
      <c r="I280" s="181" t="s">
        <v>1011</v>
      </c>
      <c r="J280" s="182" t="s">
        <v>85</v>
      </c>
      <c r="K280" s="229" t="s">
        <v>268</v>
      </c>
      <c r="L280" s="183">
        <v>1</v>
      </c>
      <c r="M280" s="184" t="str">
        <f>IF(ISERROR(VLOOKUP(L280,Proposito_programa!$C$2:$E$59,2,FALSE))," ",VLOOKUP(L280,Proposito_programa!$C$2:$E$59,2,FALSE))</f>
        <v>Subsidios y transferencias para la equidad</v>
      </c>
      <c r="N280" s="184" t="str">
        <f>IF(ISERROR(VLOOKUP(L280,Proposito_programa!$C$2:$E$59,3,FALSE))," ",VLOOKUP(L280,Proposito_programa!$C$2:$E$59,3,FALSE))</f>
        <v>Propósito 1: Hacer un nuevo contrato social para incrementar la inclusión social, productiva y política</v>
      </c>
      <c r="O280" s="185" t="s">
        <v>1898</v>
      </c>
      <c r="P280" s="186">
        <v>1</v>
      </c>
      <c r="Q280" s="187">
        <v>1022942908</v>
      </c>
      <c r="R280" s="341" t="s">
        <v>1470</v>
      </c>
      <c r="S280" s="187" t="s">
        <v>362</v>
      </c>
      <c r="T280" s="187"/>
      <c r="U280" s="188"/>
      <c r="V280" s="189"/>
      <c r="W280" s="190">
        <v>41600000</v>
      </c>
      <c r="X280" s="191"/>
      <c r="Y280" s="192">
        <v>1</v>
      </c>
      <c r="Z280" s="190">
        <v>12306667</v>
      </c>
      <c r="AA280" s="260">
        <f t="shared" si="14"/>
        <v>53906667</v>
      </c>
      <c r="AB280" s="355">
        <v>48360000</v>
      </c>
      <c r="AC280" s="193">
        <v>44244</v>
      </c>
      <c r="AD280" s="193">
        <v>44249</v>
      </c>
      <c r="AE280" s="193">
        <v>44561</v>
      </c>
      <c r="AF280" s="194">
        <v>240</v>
      </c>
      <c r="AG280" s="194">
        <v>1</v>
      </c>
      <c r="AH280" s="195">
        <v>71</v>
      </c>
      <c r="AI280" s="187"/>
      <c r="AJ280" s="194"/>
      <c r="AK280" s="193"/>
      <c r="AL280" s="194"/>
      <c r="AM280" s="197"/>
      <c r="AN280" s="197"/>
      <c r="AO280" s="197" t="s">
        <v>1718</v>
      </c>
      <c r="AP280" s="197"/>
      <c r="AQ280" s="382">
        <f t="shared" si="13"/>
        <v>0.8971061037774789</v>
      </c>
      <c r="AR280" s="37"/>
      <c r="AS280" s="37"/>
      <c r="AT280" s="37"/>
      <c r="AU280" s="37"/>
      <c r="AV280" s="37"/>
      <c r="AW280" s="37"/>
    </row>
    <row r="281" spans="1:49" s="198" customFormat="1" ht="27.95" hidden="1" customHeight="1">
      <c r="A281" s="198">
        <v>1</v>
      </c>
      <c r="B281" s="176">
        <v>179</v>
      </c>
      <c r="C281" s="176">
        <v>2021</v>
      </c>
      <c r="D281" s="176" t="s">
        <v>790</v>
      </c>
      <c r="E281" s="177" t="s">
        <v>791</v>
      </c>
      <c r="F281" s="178" t="s">
        <v>90</v>
      </c>
      <c r="G281" s="179" t="s">
        <v>29</v>
      </c>
      <c r="H281" s="180" t="s">
        <v>111</v>
      </c>
      <c r="I281" s="181" t="s">
        <v>1097</v>
      </c>
      <c r="J281" s="182" t="s">
        <v>85</v>
      </c>
      <c r="K281" s="229" t="s">
        <v>268</v>
      </c>
      <c r="L281" s="183">
        <v>57</v>
      </c>
      <c r="M281" s="184" t="str">
        <f>IF(ISERROR(VLOOKUP(L281,Proposito_programa!$C$2:$E$59,2,FALSE))," ",VLOOKUP(L281,Proposito_programa!$C$2:$E$59,2,FALSE))</f>
        <v>Gestión pública local</v>
      </c>
      <c r="N281" s="184" t="str">
        <f>IF(ISERROR(VLOOKUP(L281,Proposito_programa!$C$2:$E$59,3,FALSE))," ",VLOOKUP(L281,Proposito_programa!$C$2:$E$59,3,FALSE))</f>
        <v>Propósito 5: Construir Bogotá - Región con gobierno abierto, transparente y ciudadanía consciente</v>
      </c>
      <c r="O281" s="185" t="s">
        <v>1919</v>
      </c>
      <c r="P281" s="186">
        <v>1</v>
      </c>
      <c r="Q281" s="187">
        <v>80372860</v>
      </c>
      <c r="R281" s="341" t="s">
        <v>1535</v>
      </c>
      <c r="S281" s="187" t="s">
        <v>362</v>
      </c>
      <c r="T281" s="187"/>
      <c r="U281" s="188"/>
      <c r="V281" s="189"/>
      <c r="W281" s="190">
        <v>60000000</v>
      </c>
      <c r="X281" s="191"/>
      <c r="Y281" s="192"/>
      <c r="Z281" s="190"/>
      <c r="AA281" s="260">
        <f t="shared" si="14"/>
        <v>60000000</v>
      </c>
      <c r="AB281" s="355">
        <v>53400000</v>
      </c>
      <c r="AC281" s="193">
        <v>44257</v>
      </c>
      <c r="AD281" s="193">
        <v>44259</v>
      </c>
      <c r="AE281" s="193">
        <v>44564</v>
      </c>
      <c r="AF281" s="194">
        <v>300</v>
      </c>
      <c r="AG281" s="194"/>
      <c r="AH281" s="195"/>
      <c r="AI281" s="187"/>
      <c r="AJ281" s="194"/>
      <c r="AK281" s="193"/>
      <c r="AL281" s="194"/>
      <c r="AM281" s="197"/>
      <c r="AN281" s="197"/>
      <c r="AO281" s="197" t="s">
        <v>1718</v>
      </c>
      <c r="AP281" s="197"/>
      <c r="AQ281" s="382">
        <f t="shared" si="13"/>
        <v>0.89</v>
      </c>
      <c r="AR281" s="37"/>
      <c r="AS281" s="37"/>
      <c r="AT281" s="37"/>
      <c r="AU281" s="37"/>
      <c r="AV281" s="37"/>
      <c r="AW281" s="37"/>
    </row>
    <row r="282" spans="1:49" s="198" customFormat="1" ht="27.95" hidden="1" customHeight="1">
      <c r="A282" s="198">
        <v>1</v>
      </c>
      <c r="B282" s="176">
        <v>98</v>
      </c>
      <c r="C282" s="176">
        <v>2021</v>
      </c>
      <c r="D282" s="176" t="s">
        <v>679</v>
      </c>
      <c r="E282" s="177" t="s">
        <v>680</v>
      </c>
      <c r="F282" s="178" t="s">
        <v>90</v>
      </c>
      <c r="G282" s="179" t="s">
        <v>29</v>
      </c>
      <c r="H282" s="180" t="s">
        <v>111</v>
      </c>
      <c r="I282" s="181" t="s">
        <v>1051</v>
      </c>
      <c r="J282" s="182" t="s">
        <v>85</v>
      </c>
      <c r="K282" s="229" t="s">
        <v>268</v>
      </c>
      <c r="L282" s="183">
        <v>57</v>
      </c>
      <c r="M282" s="184" t="str">
        <f>IF(ISERROR(VLOOKUP(L282,Proposito_programa!$C$2:$E$59,2,FALSE))," ",VLOOKUP(L282,Proposito_programa!$C$2:$E$59,2,FALSE))</f>
        <v>Gestión pública local</v>
      </c>
      <c r="N282" s="184" t="str">
        <f>IF(ISERROR(VLOOKUP(L282,Proposito_programa!$C$2:$E$59,3,FALSE))," ",VLOOKUP(L282,Proposito_programa!$C$2:$E$59,3,FALSE))</f>
        <v>Propósito 5: Construir Bogotá - Región con gobierno abierto, transparente y ciudadanía consciente</v>
      </c>
      <c r="O282" s="185" t="s">
        <v>1919</v>
      </c>
      <c r="P282" s="186">
        <v>1</v>
      </c>
      <c r="Q282" s="187">
        <v>79468757</v>
      </c>
      <c r="R282" s="341" t="s">
        <v>1454</v>
      </c>
      <c r="S282" s="187" t="s">
        <v>362</v>
      </c>
      <c r="T282" s="187"/>
      <c r="U282" s="188"/>
      <c r="V282" s="189"/>
      <c r="W282" s="190">
        <v>57000000</v>
      </c>
      <c r="X282" s="191"/>
      <c r="Y282" s="192">
        <v>1</v>
      </c>
      <c r="Z282" s="190">
        <v>5510000</v>
      </c>
      <c r="AA282" s="260">
        <f t="shared" si="14"/>
        <v>62510000</v>
      </c>
      <c r="AB282" s="355">
        <v>54340000</v>
      </c>
      <c r="AC282" s="193">
        <v>44239</v>
      </c>
      <c r="AD282" s="193">
        <v>44242</v>
      </c>
      <c r="AE282" s="193">
        <v>44574</v>
      </c>
      <c r="AF282" s="194">
        <v>300</v>
      </c>
      <c r="AG282" s="194">
        <v>1</v>
      </c>
      <c r="AH282" s="195">
        <v>29</v>
      </c>
      <c r="AI282" s="187"/>
      <c r="AJ282" s="194"/>
      <c r="AK282" s="193"/>
      <c r="AL282" s="194"/>
      <c r="AM282" s="197"/>
      <c r="AN282" s="197"/>
      <c r="AO282" s="197" t="s">
        <v>1718</v>
      </c>
      <c r="AP282" s="197"/>
      <c r="AQ282" s="382">
        <f t="shared" si="13"/>
        <v>0.8693009118541033</v>
      </c>
      <c r="AR282" s="37"/>
      <c r="AS282" s="37"/>
      <c r="AT282" s="37"/>
      <c r="AU282" s="37"/>
      <c r="AV282" s="37"/>
      <c r="AW282" s="37"/>
    </row>
    <row r="283" spans="1:49" s="198" customFormat="1" ht="27.95" hidden="1" customHeight="1">
      <c r="A283" s="198">
        <v>1</v>
      </c>
      <c r="B283" s="176">
        <v>174</v>
      </c>
      <c r="C283" s="176">
        <v>2021</v>
      </c>
      <c r="D283" s="176" t="s">
        <v>780</v>
      </c>
      <c r="E283" s="177" t="s">
        <v>781</v>
      </c>
      <c r="F283" s="178" t="s">
        <v>90</v>
      </c>
      <c r="G283" s="179" t="s">
        <v>29</v>
      </c>
      <c r="H283" s="180" t="s">
        <v>111</v>
      </c>
      <c r="I283" s="181" t="s">
        <v>1093</v>
      </c>
      <c r="J283" s="182" t="s">
        <v>85</v>
      </c>
      <c r="K283" s="229" t="s">
        <v>268</v>
      </c>
      <c r="L283" s="183">
        <v>43</v>
      </c>
      <c r="M283" s="184" t="str">
        <f>IF(ISERROR(VLOOKUP(L283,Proposito_programa!$C$2:$E$59,2,FALSE))," ",VLOOKUP(L283,Proposito_programa!$C$2:$E$59,2,FALSE))</f>
        <v>Cultura ciudadana para la confianza, la convivencia y la participación desde la vida cotidiana</v>
      </c>
      <c r="N283" s="184" t="str">
        <f>IF(ISERROR(VLOOKUP(L283,Proposito_programa!$C$2:$E$59,3,FALSE))," ",VLOOKUP(L283,Proposito_programa!$C$2:$E$59,3,FALSE))</f>
        <v>Propósito 3: Inspirar confianza y legitimidad para vivir sin miedo y ser epicentro de cultura ciudadana, paz y reconciliación</v>
      </c>
      <c r="O283" s="185" t="s">
        <v>1914</v>
      </c>
      <c r="P283" s="186">
        <v>1</v>
      </c>
      <c r="Q283" s="187">
        <v>1015483940</v>
      </c>
      <c r="R283" s="341" t="s">
        <v>1530</v>
      </c>
      <c r="S283" s="187" t="s">
        <v>362</v>
      </c>
      <c r="T283" s="187"/>
      <c r="U283" s="188"/>
      <c r="V283" s="189"/>
      <c r="W283" s="190">
        <v>19800000</v>
      </c>
      <c r="X283" s="191"/>
      <c r="Y283" s="192">
        <v>1</v>
      </c>
      <c r="Z283" s="190">
        <v>3006667</v>
      </c>
      <c r="AA283" s="260">
        <f t="shared" si="14"/>
        <v>22806667</v>
      </c>
      <c r="AB283" s="355">
        <v>19653333</v>
      </c>
      <c r="AC283" s="193">
        <v>44256</v>
      </c>
      <c r="AD283" s="193">
        <v>44258</v>
      </c>
      <c r="AE283" s="193">
        <v>44574</v>
      </c>
      <c r="AF283" s="194">
        <v>270</v>
      </c>
      <c r="AG283" s="194">
        <v>1</v>
      </c>
      <c r="AH283" s="195">
        <v>41</v>
      </c>
      <c r="AI283" s="187"/>
      <c r="AJ283" s="194"/>
      <c r="AK283" s="193"/>
      <c r="AL283" s="194"/>
      <c r="AM283" s="197"/>
      <c r="AN283" s="197"/>
      <c r="AO283" s="197" t="s">
        <v>1718</v>
      </c>
      <c r="AP283" s="197"/>
      <c r="AQ283" s="382">
        <f t="shared" si="13"/>
        <v>0.86173630719473393</v>
      </c>
      <c r="AR283" s="37"/>
      <c r="AS283" s="37"/>
      <c r="AT283" s="37"/>
      <c r="AU283" s="37"/>
      <c r="AV283" s="37"/>
      <c r="AW283" s="37"/>
    </row>
    <row r="284" spans="1:49" s="198" customFormat="1" ht="27.95" hidden="1" customHeight="1">
      <c r="A284" s="198">
        <v>1</v>
      </c>
      <c r="B284" s="176">
        <v>67439</v>
      </c>
      <c r="C284" s="176">
        <v>2021</v>
      </c>
      <c r="D284" s="176" t="s">
        <v>1300</v>
      </c>
      <c r="E284" s="177" t="s">
        <v>860</v>
      </c>
      <c r="F284" s="178" t="s">
        <v>56</v>
      </c>
      <c r="G284" s="179" t="s">
        <v>89</v>
      </c>
      <c r="H284" s="180" t="s">
        <v>96</v>
      </c>
      <c r="I284" s="181" t="s">
        <v>1124</v>
      </c>
      <c r="J284" s="182" t="s">
        <v>84</v>
      </c>
      <c r="K284" s="229" t="s">
        <v>268</v>
      </c>
      <c r="L284" s="183" t="s">
        <v>115</v>
      </c>
      <c r="M284" s="184" t="str">
        <f>IF(ISERROR(VLOOKUP(L284,Proposito_programa!$C$2:$E$59,2,FALSE))," ",VLOOKUP(L284,Proposito_programa!$C$2:$E$59,2,FALSE))</f>
        <v xml:space="preserve"> </v>
      </c>
      <c r="N284" s="184" t="str">
        <f>IF(ISERROR(VLOOKUP(L284,Proposito_programa!$C$2:$E$59,3,FALSE))," ",VLOOKUP(L284,Proposito_programa!$C$2:$E$59,3,FALSE))</f>
        <v xml:space="preserve"> </v>
      </c>
      <c r="O284" s="185" t="s">
        <v>1886</v>
      </c>
      <c r="P284" s="186">
        <v>1</v>
      </c>
      <c r="Q284" s="187">
        <v>860028580</v>
      </c>
      <c r="R284" s="341" t="s">
        <v>1570</v>
      </c>
      <c r="S284" s="187" t="s">
        <v>363</v>
      </c>
      <c r="T284" s="187"/>
      <c r="U284" s="188"/>
      <c r="V284" s="189"/>
      <c r="W284" s="190">
        <v>14776406</v>
      </c>
      <c r="X284" s="191"/>
      <c r="Y284" s="192">
        <v>1</v>
      </c>
      <c r="Z284" s="190">
        <v>5222470</v>
      </c>
      <c r="AA284" s="260">
        <f t="shared" si="14"/>
        <v>19998876</v>
      </c>
      <c r="AB284" s="355">
        <v>18439929</v>
      </c>
      <c r="AC284" s="193">
        <v>44302</v>
      </c>
      <c r="AD284" s="193">
        <v>44305</v>
      </c>
      <c r="AE284" s="193">
        <v>44366</v>
      </c>
      <c r="AF284" s="194">
        <v>30</v>
      </c>
      <c r="AG284" s="194">
        <v>1</v>
      </c>
      <c r="AH284" s="195">
        <v>30</v>
      </c>
      <c r="AI284" s="187"/>
      <c r="AJ284" s="194"/>
      <c r="AK284" s="193"/>
      <c r="AL284" s="194"/>
      <c r="AM284" s="197"/>
      <c r="AN284" s="197"/>
      <c r="AO284" s="197" t="s">
        <v>1718</v>
      </c>
      <c r="AP284" s="197"/>
      <c r="AQ284" s="382">
        <f t="shared" si="13"/>
        <v>0.92204826911272408</v>
      </c>
      <c r="AR284" s="37"/>
      <c r="AS284" s="37"/>
      <c r="AT284" s="37"/>
      <c r="AU284" s="37"/>
      <c r="AV284" s="37"/>
      <c r="AW284" s="37"/>
    </row>
    <row r="285" spans="1:49" s="198" customFormat="1" ht="27.95" hidden="1" customHeight="1">
      <c r="A285" s="198">
        <v>1</v>
      </c>
      <c r="B285" s="176">
        <v>72</v>
      </c>
      <c r="C285" s="176">
        <v>2021</v>
      </c>
      <c r="D285" s="176" t="s">
        <v>630</v>
      </c>
      <c r="E285" s="177" t="s">
        <v>631</v>
      </c>
      <c r="F285" s="178" t="s">
        <v>90</v>
      </c>
      <c r="G285" s="179" t="s">
        <v>29</v>
      </c>
      <c r="H285" s="180" t="s">
        <v>111</v>
      </c>
      <c r="I285" s="181" t="s">
        <v>1040</v>
      </c>
      <c r="J285" s="182" t="s">
        <v>85</v>
      </c>
      <c r="K285" s="229" t="s">
        <v>268</v>
      </c>
      <c r="L285" s="183">
        <v>57</v>
      </c>
      <c r="M285" s="184" t="str">
        <f>IF(ISERROR(VLOOKUP(L285,Proposito_programa!$C$2:$E$59,2,FALSE))," ",VLOOKUP(L285,Proposito_programa!$C$2:$E$59,2,FALSE))</f>
        <v>Gestión pública local</v>
      </c>
      <c r="N285" s="184" t="str">
        <f>IF(ISERROR(VLOOKUP(L285,Proposito_programa!$C$2:$E$59,3,FALSE))," ",VLOOKUP(L285,Proposito_programa!$C$2:$E$59,3,FALSE))</f>
        <v>Propósito 5: Construir Bogotá - Región con gobierno abierto, transparente y ciudadanía consciente</v>
      </c>
      <c r="O285" s="185" t="s">
        <v>1919</v>
      </c>
      <c r="P285" s="186">
        <v>1</v>
      </c>
      <c r="Q285" s="187">
        <v>52126179</v>
      </c>
      <c r="R285" s="341" t="s">
        <v>1429</v>
      </c>
      <c r="S285" s="187" t="s">
        <v>362</v>
      </c>
      <c r="T285" s="187"/>
      <c r="U285" s="188"/>
      <c r="V285" s="189"/>
      <c r="W285" s="190">
        <v>26000000</v>
      </c>
      <c r="X285" s="191"/>
      <c r="Y285" s="192">
        <v>1</v>
      </c>
      <c r="Z285" s="190">
        <v>2513333</v>
      </c>
      <c r="AA285" s="260">
        <f t="shared" si="14"/>
        <v>28513333</v>
      </c>
      <c r="AB285" s="355">
        <v>24786667</v>
      </c>
      <c r="AC285" s="193">
        <v>44239</v>
      </c>
      <c r="AD285" s="193">
        <v>44242</v>
      </c>
      <c r="AE285" s="193">
        <v>44574</v>
      </c>
      <c r="AF285" s="194">
        <v>300</v>
      </c>
      <c r="AG285" s="194">
        <v>1</v>
      </c>
      <c r="AH285" s="195">
        <v>29</v>
      </c>
      <c r="AI285" s="187"/>
      <c r="AJ285" s="194"/>
      <c r="AK285" s="193"/>
      <c r="AL285" s="194"/>
      <c r="AM285" s="197"/>
      <c r="AN285" s="197"/>
      <c r="AO285" s="197" t="s">
        <v>1718</v>
      </c>
      <c r="AP285" s="197"/>
      <c r="AQ285" s="382">
        <f t="shared" si="13"/>
        <v>0.86930093370704853</v>
      </c>
      <c r="AR285" s="37"/>
      <c r="AS285" s="37"/>
      <c r="AT285" s="37"/>
      <c r="AU285" s="37"/>
      <c r="AV285" s="37"/>
      <c r="AW285" s="37"/>
    </row>
    <row r="286" spans="1:49" s="198" customFormat="1" ht="27.95" hidden="1" customHeight="1">
      <c r="A286" s="198">
        <v>1</v>
      </c>
      <c r="B286" s="176">
        <v>254</v>
      </c>
      <c r="C286" s="176">
        <v>2021</v>
      </c>
      <c r="D286" s="176" t="s">
        <v>1177</v>
      </c>
      <c r="E286" s="177" t="s">
        <v>928</v>
      </c>
      <c r="F286" s="178" t="s">
        <v>90</v>
      </c>
      <c r="G286" s="179" t="s">
        <v>29</v>
      </c>
      <c r="H286" s="180" t="s">
        <v>111</v>
      </c>
      <c r="I286" s="181" t="s">
        <v>1153</v>
      </c>
      <c r="J286" s="182" t="s">
        <v>85</v>
      </c>
      <c r="K286" s="229" t="s">
        <v>268</v>
      </c>
      <c r="L286" s="183">
        <v>30</v>
      </c>
      <c r="M286" s="184" t="str">
        <f>IF(ISERROR(VLOOKUP(L286,Proposito_programa!$C$2:$E$59,2,FALSE))," ",VLOOKUP(L286,Proposito_programa!$C$2:$E$59,2,FALSE))</f>
        <v>Eficiencia en la atención de emergencias</v>
      </c>
      <c r="N286" s="184" t="str">
        <f>IF(ISERROR(VLOOKUP(L286,Proposito_programa!$C$2:$E$59,3,FALSE))," ",VLOOKUP(L286,Proposito_programa!$C$2:$E$59,3,FALSE))</f>
        <v>Propósito 2 : Cambiar Nuestros Hábitos de Vida para Reverdecer a Bogotá y Adaptarnos y Mitigar la Crisis Climática</v>
      </c>
      <c r="O286" s="185" t="s">
        <v>1909</v>
      </c>
      <c r="P286" s="186">
        <v>1</v>
      </c>
      <c r="Q286" s="187">
        <v>1023921942</v>
      </c>
      <c r="R286" s="341" t="s">
        <v>1606</v>
      </c>
      <c r="S286" s="187" t="s">
        <v>362</v>
      </c>
      <c r="T286" s="187"/>
      <c r="U286" s="188"/>
      <c r="V286" s="189"/>
      <c r="W286" s="190">
        <v>8100000</v>
      </c>
      <c r="X286" s="191"/>
      <c r="Y286" s="192"/>
      <c r="Z286" s="190"/>
      <c r="AA286" s="260">
        <f t="shared" si="14"/>
        <v>8100000</v>
      </c>
      <c r="AB286" s="355">
        <v>6180000</v>
      </c>
      <c r="AC286" s="193">
        <v>44419</v>
      </c>
      <c r="AD286" s="193">
        <v>44426</v>
      </c>
      <c r="AE286" s="193">
        <v>44563</v>
      </c>
      <c r="AF286" s="194">
        <v>135</v>
      </c>
      <c r="AG286" s="194"/>
      <c r="AH286" s="195"/>
      <c r="AI286" s="187"/>
      <c r="AJ286" s="194"/>
      <c r="AK286" s="193"/>
      <c r="AL286" s="194"/>
      <c r="AM286" s="197"/>
      <c r="AN286" s="197"/>
      <c r="AO286" s="197" t="s">
        <v>1718</v>
      </c>
      <c r="AP286" s="197"/>
      <c r="AQ286" s="382">
        <f t="shared" si="13"/>
        <v>0.76296296296296295</v>
      </c>
      <c r="AR286" s="37"/>
      <c r="AS286" s="37"/>
      <c r="AT286" s="37"/>
      <c r="AU286" s="37"/>
      <c r="AV286" s="37"/>
      <c r="AW286" s="37"/>
    </row>
    <row r="287" spans="1:49" s="198" customFormat="1" ht="27.95" hidden="1" customHeight="1">
      <c r="A287" s="198">
        <v>1</v>
      </c>
      <c r="B287" s="176">
        <v>165</v>
      </c>
      <c r="C287" s="176">
        <v>2021</v>
      </c>
      <c r="D287" s="176" t="s">
        <v>780</v>
      </c>
      <c r="E287" s="177" t="s">
        <v>781</v>
      </c>
      <c r="F287" s="178" t="s">
        <v>90</v>
      </c>
      <c r="G287" s="179" t="s">
        <v>29</v>
      </c>
      <c r="H287" s="180" t="s">
        <v>111</v>
      </c>
      <c r="I287" s="181" t="s">
        <v>1093</v>
      </c>
      <c r="J287" s="182" t="s">
        <v>85</v>
      </c>
      <c r="K287" s="229" t="s">
        <v>268</v>
      </c>
      <c r="L287" s="183">
        <v>43</v>
      </c>
      <c r="M287" s="184" t="str">
        <f>IF(ISERROR(VLOOKUP(L287,Proposito_programa!$C$2:$E$59,2,FALSE))," ",VLOOKUP(L287,Proposito_programa!$C$2:$E$59,2,FALSE))</f>
        <v>Cultura ciudadana para la confianza, la convivencia y la participación desde la vida cotidiana</v>
      </c>
      <c r="N287" s="184" t="str">
        <f>IF(ISERROR(VLOOKUP(L287,Proposito_programa!$C$2:$E$59,3,FALSE))," ",VLOOKUP(L287,Proposito_programa!$C$2:$E$59,3,FALSE))</f>
        <v>Propósito 3: Inspirar confianza y legitimidad para vivir sin miedo y ser epicentro de cultura ciudadana, paz y reconciliación</v>
      </c>
      <c r="O287" s="185" t="s">
        <v>1914</v>
      </c>
      <c r="P287" s="186">
        <v>1</v>
      </c>
      <c r="Q287" s="187">
        <v>79287603</v>
      </c>
      <c r="R287" s="341" t="s">
        <v>1521</v>
      </c>
      <c r="S287" s="187" t="s">
        <v>362</v>
      </c>
      <c r="T287" s="187"/>
      <c r="U287" s="188"/>
      <c r="V287" s="189"/>
      <c r="W287" s="190">
        <v>19800000</v>
      </c>
      <c r="X287" s="191"/>
      <c r="Y287" s="192">
        <v>1</v>
      </c>
      <c r="Z287" s="190">
        <v>3153333</v>
      </c>
      <c r="AA287" s="260">
        <f t="shared" si="14"/>
        <v>22953333</v>
      </c>
      <c r="AB287" s="355">
        <v>19800000</v>
      </c>
      <c r="AC287" s="193">
        <v>44253</v>
      </c>
      <c r="AD287" s="193">
        <v>44256</v>
      </c>
      <c r="AE287" s="193">
        <v>44574</v>
      </c>
      <c r="AF287" s="194">
        <v>270</v>
      </c>
      <c r="AG287" s="194">
        <v>1</v>
      </c>
      <c r="AH287" s="195">
        <v>43</v>
      </c>
      <c r="AI287" s="187"/>
      <c r="AJ287" s="194"/>
      <c r="AK287" s="193"/>
      <c r="AL287" s="194"/>
      <c r="AM287" s="197"/>
      <c r="AN287" s="197"/>
      <c r="AO287" s="197" t="s">
        <v>1718</v>
      </c>
      <c r="AP287" s="197"/>
      <c r="AQ287" s="382">
        <f t="shared" si="13"/>
        <v>0.86261982083386324</v>
      </c>
      <c r="AR287" s="37"/>
      <c r="AS287" s="37"/>
      <c r="AT287" s="37"/>
      <c r="AU287" s="37"/>
      <c r="AV287" s="37"/>
      <c r="AW287" s="37"/>
    </row>
    <row r="288" spans="1:49" s="198" customFormat="1" ht="27.95" hidden="1" customHeight="1">
      <c r="A288" s="198">
        <v>1</v>
      </c>
      <c r="B288" s="176">
        <v>132</v>
      </c>
      <c r="C288" s="176">
        <v>2021</v>
      </c>
      <c r="D288" s="176" t="s">
        <v>745</v>
      </c>
      <c r="E288" s="177" t="s">
        <v>746</v>
      </c>
      <c r="F288" s="178" t="s">
        <v>90</v>
      </c>
      <c r="G288" s="179" t="s">
        <v>29</v>
      </c>
      <c r="H288" s="180" t="s">
        <v>111</v>
      </c>
      <c r="I288" s="181" t="s">
        <v>1081</v>
      </c>
      <c r="J288" s="182" t="s">
        <v>85</v>
      </c>
      <c r="K288" s="229" t="s">
        <v>268</v>
      </c>
      <c r="L288" s="183">
        <v>1</v>
      </c>
      <c r="M288" s="184" t="str">
        <f>IF(ISERROR(VLOOKUP(L288,Proposito_programa!$C$2:$E$59,2,FALSE))," ",VLOOKUP(L288,Proposito_programa!$C$2:$E$59,2,FALSE))</f>
        <v>Subsidios y transferencias para la equidad</v>
      </c>
      <c r="N288" s="184" t="str">
        <f>IF(ISERROR(VLOOKUP(L288,Proposito_programa!$C$2:$E$59,3,FALSE))," ",VLOOKUP(L288,Proposito_programa!$C$2:$E$59,3,FALSE))</f>
        <v>Propósito 1: Hacer un nuevo contrato social para incrementar la inclusión social, productiva y política</v>
      </c>
      <c r="O288" s="185" t="s">
        <v>1898</v>
      </c>
      <c r="P288" s="186">
        <v>1</v>
      </c>
      <c r="Q288" s="187">
        <v>1031134255</v>
      </c>
      <c r="R288" s="341" t="s">
        <v>1488</v>
      </c>
      <c r="S288" s="187" t="s">
        <v>362</v>
      </c>
      <c r="T288" s="187"/>
      <c r="U288" s="188"/>
      <c r="V288" s="189"/>
      <c r="W288" s="190">
        <v>41600000</v>
      </c>
      <c r="X288" s="191"/>
      <c r="Y288" s="192"/>
      <c r="Z288" s="190"/>
      <c r="AA288" s="260">
        <f t="shared" si="14"/>
        <v>41600000</v>
      </c>
      <c r="AB288" s="355">
        <v>41600000</v>
      </c>
      <c r="AC288" s="193">
        <v>44250</v>
      </c>
      <c r="AD288" s="193">
        <v>44252</v>
      </c>
      <c r="AE288" s="193">
        <v>44493</v>
      </c>
      <c r="AF288" s="194">
        <v>240</v>
      </c>
      <c r="AG288" s="194"/>
      <c r="AH288" s="195"/>
      <c r="AI288" s="187"/>
      <c r="AJ288" s="194"/>
      <c r="AK288" s="193"/>
      <c r="AL288" s="194"/>
      <c r="AM288" s="197"/>
      <c r="AN288" s="197"/>
      <c r="AO288" s="197" t="s">
        <v>1718</v>
      </c>
      <c r="AP288" s="197"/>
      <c r="AQ288" s="382">
        <f t="shared" si="13"/>
        <v>1</v>
      </c>
      <c r="AR288" s="37"/>
      <c r="AS288" s="37"/>
      <c r="AT288" s="37"/>
      <c r="AU288" s="37"/>
      <c r="AV288" s="37"/>
      <c r="AW288" s="37"/>
    </row>
    <row r="289" spans="1:49" s="198" customFormat="1" ht="27.95" hidden="1" customHeight="1">
      <c r="A289" s="198">
        <v>1</v>
      </c>
      <c r="B289" s="176">
        <v>133</v>
      </c>
      <c r="C289" s="176">
        <v>2021</v>
      </c>
      <c r="D289" s="176" t="s">
        <v>1173</v>
      </c>
      <c r="E289" s="177" t="s">
        <v>747</v>
      </c>
      <c r="F289" s="178" t="s">
        <v>90</v>
      </c>
      <c r="G289" s="179" t="s">
        <v>29</v>
      </c>
      <c r="H289" s="180" t="s">
        <v>111</v>
      </c>
      <c r="I289" s="181" t="s">
        <v>1053</v>
      </c>
      <c r="J289" s="182" t="s">
        <v>85</v>
      </c>
      <c r="K289" s="229" t="s">
        <v>268</v>
      </c>
      <c r="L289" s="183">
        <v>57</v>
      </c>
      <c r="M289" s="184" t="str">
        <f>IF(ISERROR(VLOOKUP(L289,Proposito_programa!$C$2:$E$59,2,FALSE))," ",VLOOKUP(L289,Proposito_programa!$C$2:$E$59,2,FALSE))</f>
        <v>Gestión pública local</v>
      </c>
      <c r="N289" s="184" t="str">
        <f>IF(ISERROR(VLOOKUP(L289,Proposito_programa!$C$2:$E$59,3,FALSE))," ",VLOOKUP(L289,Proposito_programa!$C$2:$E$59,3,FALSE))</f>
        <v>Propósito 5: Construir Bogotá - Región con gobierno abierto, transparente y ciudadanía consciente</v>
      </c>
      <c r="O289" s="185" t="s">
        <v>1919</v>
      </c>
      <c r="P289" s="186">
        <v>1</v>
      </c>
      <c r="Q289" s="187">
        <v>1026279529</v>
      </c>
      <c r="R289" s="341" t="s">
        <v>1489</v>
      </c>
      <c r="S289" s="187" t="s">
        <v>362</v>
      </c>
      <c r="T289" s="187"/>
      <c r="U289" s="188"/>
      <c r="V289" s="189"/>
      <c r="W289" s="190">
        <v>52000000</v>
      </c>
      <c r="X289" s="191"/>
      <c r="Y289" s="192"/>
      <c r="Z289" s="190"/>
      <c r="AA289" s="260">
        <f t="shared" si="14"/>
        <v>52000000</v>
      </c>
      <c r="AB289" s="355">
        <v>46280000</v>
      </c>
      <c r="AC289" s="193">
        <v>44251</v>
      </c>
      <c r="AD289" s="193">
        <v>44259</v>
      </c>
      <c r="AE289" s="193">
        <v>44564</v>
      </c>
      <c r="AF289" s="194">
        <v>300</v>
      </c>
      <c r="AG289" s="194"/>
      <c r="AH289" s="195"/>
      <c r="AI289" s="187"/>
      <c r="AJ289" s="194"/>
      <c r="AK289" s="193"/>
      <c r="AL289" s="194"/>
      <c r="AM289" s="197"/>
      <c r="AN289" s="197"/>
      <c r="AO289" s="197" t="s">
        <v>1718</v>
      </c>
      <c r="AP289" s="197"/>
      <c r="AQ289" s="382">
        <f t="shared" si="13"/>
        <v>0.89</v>
      </c>
      <c r="AR289" s="37"/>
      <c r="AS289" s="37"/>
      <c r="AT289" s="37"/>
      <c r="AU289" s="37"/>
      <c r="AV289" s="37"/>
      <c r="AW289" s="37"/>
    </row>
    <row r="290" spans="1:49" s="198" customFormat="1" ht="27.95" hidden="1" customHeight="1">
      <c r="A290" s="198">
        <v>1</v>
      </c>
      <c r="B290" s="176">
        <v>171</v>
      </c>
      <c r="C290" s="176">
        <v>2021</v>
      </c>
      <c r="D290" s="176" t="s">
        <v>780</v>
      </c>
      <c r="E290" s="177" t="s">
        <v>781</v>
      </c>
      <c r="F290" s="178" t="s">
        <v>90</v>
      </c>
      <c r="G290" s="179" t="s">
        <v>29</v>
      </c>
      <c r="H290" s="180" t="s">
        <v>111</v>
      </c>
      <c r="I290" s="181" t="s">
        <v>1093</v>
      </c>
      <c r="J290" s="182" t="s">
        <v>85</v>
      </c>
      <c r="K290" s="229" t="s">
        <v>268</v>
      </c>
      <c r="L290" s="183">
        <v>43</v>
      </c>
      <c r="M290" s="184" t="str">
        <f>IF(ISERROR(VLOOKUP(L290,Proposito_programa!$C$2:$E$59,2,FALSE))," ",VLOOKUP(L290,Proposito_programa!$C$2:$E$59,2,FALSE))</f>
        <v>Cultura ciudadana para la confianza, la convivencia y la participación desde la vida cotidiana</v>
      </c>
      <c r="N290" s="184" t="str">
        <f>IF(ISERROR(VLOOKUP(L290,Proposito_programa!$C$2:$E$59,3,FALSE))," ",VLOOKUP(L290,Proposito_programa!$C$2:$E$59,3,FALSE))</f>
        <v>Propósito 3: Inspirar confianza y legitimidad para vivir sin miedo y ser epicentro de cultura ciudadana, paz y reconciliación</v>
      </c>
      <c r="O290" s="185" t="s">
        <v>1914</v>
      </c>
      <c r="P290" s="186">
        <v>1</v>
      </c>
      <c r="Q290" s="187">
        <v>1010183800</v>
      </c>
      <c r="R290" s="341" t="s">
        <v>1527</v>
      </c>
      <c r="S290" s="187" t="s">
        <v>362</v>
      </c>
      <c r="T290" s="187"/>
      <c r="U290" s="188"/>
      <c r="V290" s="189"/>
      <c r="W290" s="190">
        <v>19800000</v>
      </c>
      <c r="X290" s="191"/>
      <c r="Y290" s="192">
        <v>1</v>
      </c>
      <c r="Z290" s="190">
        <v>3080000</v>
      </c>
      <c r="AA290" s="260">
        <f t="shared" si="14"/>
        <v>22880000</v>
      </c>
      <c r="AB290" s="355">
        <v>19726667</v>
      </c>
      <c r="AC290" s="193">
        <v>44253</v>
      </c>
      <c r="AD290" s="193">
        <v>44257</v>
      </c>
      <c r="AE290" s="193">
        <v>44574</v>
      </c>
      <c r="AF290" s="194">
        <v>270</v>
      </c>
      <c r="AG290" s="194">
        <v>1</v>
      </c>
      <c r="AH290" s="195">
        <v>42</v>
      </c>
      <c r="AI290" s="187"/>
      <c r="AJ290" s="194"/>
      <c r="AK290" s="193"/>
      <c r="AL290" s="194"/>
      <c r="AM290" s="197"/>
      <c r="AN290" s="197"/>
      <c r="AO290" s="197" t="s">
        <v>1718</v>
      </c>
      <c r="AP290" s="197"/>
      <c r="AQ290" s="382">
        <f t="shared" si="13"/>
        <v>0.86217950174825175</v>
      </c>
      <c r="AR290" s="37"/>
      <c r="AS290" s="37"/>
      <c r="AT290" s="37"/>
      <c r="AU290" s="37"/>
      <c r="AV290" s="37"/>
      <c r="AW290" s="37"/>
    </row>
    <row r="291" spans="1:49" s="198" customFormat="1" ht="27.95" hidden="1" customHeight="1">
      <c r="A291" s="198">
        <v>1</v>
      </c>
      <c r="B291" s="176">
        <v>189</v>
      </c>
      <c r="C291" s="176">
        <v>2021</v>
      </c>
      <c r="D291" s="176" t="s">
        <v>808</v>
      </c>
      <c r="E291" s="177" t="s">
        <v>809</v>
      </c>
      <c r="F291" s="178" t="s">
        <v>90</v>
      </c>
      <c r="G291" s="179" t="s">
        <v>29</v>
      </c>
      <c r="H291" s="180" t="s">
        <v>111</v>
      </c>
      <c r="I291" s="181" t="s">
        <v>1105</v>
      </c>
      <c r="J291" s="182" t="s">
        <v>85</v>
      </c>
      <c r="K291" s="229" t="s">
        <v>268</v>
      </c>
      <c r="L291" s="183">
        <v>57</v>
      </c>
      <c r="M291" s="184" t="str">
        <f>IF(ISERROR(VLOOKUP(L291,Proposito_programa!$C$2:$E$59,2,FALSE))," ",VLOOKUP(L291,Proposito_programa!$C$2:$E$59,2,FALSE))</f>
        <v>Gestión pública local</v>
      </c>
      <c r="N291" s="184" t="str">
        <f>IF(ISERROR(VLOOKUP(L291,Proposito_programa!$C$2:$E$59,3,FALSE))," ",VLOOKUP(L291,Proposito_programa!$C$2:$E$59,3,FALSE))</f>
        <v>Propósito 5: Construir Bogotá - Región con gobierno abierto, transparente y ciudadanía consciente</v>
      </c>
      <c r="O291" s="185" t="s">
        <v>1920</v>
      </c>
      <c r="P291" s="186">
        <v>1</v>
      </c>
      <c r="Q291" s="187">
        <v>52072284</v>
      </c>
      <c r="R291" s="341" t="s">
        <v>1544</v>
      </c>
      <c r="S291" s="187" t="s">
        <v>362</v>
      </c>
      <c r="T291" s="187"/>
      <c r="U291" s="188"/>
      <c r="V291" s="189"/>
      <c r="W291" s="190">
        <v>52000000</v>
      </c>
      <c r="X291" s="191"/>
      <c r="Y291" s="192"/>
      <c r="Z291" s="190"/>
      <c r="AA291" s="260">
        <f t="shared" si="14"/>
        <v>52000000</v>
      </c>
      <c r="AB291" s="355">
        <v>41946667</v>
      </c>
      <c r="AC291" s="193">
        <v>44279</v>
      </c>
      <c r="AD291" s="193">
        <v>44284</v>
      </c>
      <c r="AE291" s="193">
        <v>44589</v>
      </c>
      <c r="AF291" s="194">
        <v>300</v>
      </c>
      <c r="AG291" s="194"/>
      <c r="AH291" s="195"/>
      <c r="AI291" s="187"/>
      <c r="AJ291" s="194"/>
      <c r="AK291" s="193"/>
      <c r="AL291" s="194"/>
      <c r="AM291" s="197"/>
      <c r="AN291" s="197"/>
      <c r="AO291" s="197" t="s">
        <v>1718</v>
      </c>
      <c r="AP291" s="197"/>
      <c r="AQ291" s="382">
        <f t="shared" si="13"/>
        <v>0.80666667307692308</v>
      </c>
      <c r="AR291" s="37"/>
      <c r="AS291" s="37"/>
      <c r="AT291" s="37"/>
      <c r="AU291" s="37"/>
      <c r="AV291" s="37"/>
      <c r="AW291" s="37"/>
    </row>
    <row r="292" spans="1:49" s="198" customFormat="1" ht="27.95" hidden="1" customHeight="1">
      <c r="A292" s="198">
        <v>1</v>
      </c>
      <c r="B292" s="176">
        <v>197</v>
      </c>
      <c r="C292" s="176">
        <v>2021</v>
      </c>
      <c r="D292" s="176" t="s">
        <v>824</v>
      </c>
      <c r="E292" s="177" t="s">
        <v>825</v>
      </c>
      <c r="F292" s="178" t="s">
        <v>90</v>
      </c>
      <c r="G292" s="179" t="s">
        <v>29</v>
      </c>
      <c r="H292" s="180" t="s">
        <v>111</v>
      </c>
      <c r="I292" s="181" t="s">
        <v>1113</v>
      </c>
      <c r="J292" s="182" t="s">
        <v>85</v>
      </c>
      <c r="K292" s="229" t="s">
        <v>268</v>
      </c>
      <c r="L292" s="183">
        <v>57</v>
      </c>
      <c r="M292" s="184" t="str">
        <f>IF(ISERROR(VLOOKUP(L292,Proposito_programa!$C$2:$E$59,2,FALSE))," ",VLOOKUP(L292,Proposito_programa!$C$2:$E$59,2,FALSE))</f>
        <v>Gestión pública local</v>
      </c>
      <c r="N292" s="184" t="str">
        <f>IF(ISERROR(VLOOKUP(L292,Proposito_programa!$C$2:$E$59,3,FALSE))," ",VLOOKUP(L292,Proposito_programa!$C$2:$E$59,3,FALSE))</f>
        <v>Propósito 5: Construir Bogotá - Región con gobierno abierto, transparente y ciudadanía consciente</v>
      </c>
      <c r="O292" s="185" t="s">
        <v>1919</v>
      </c>
      <c r="P292" s="186">
        <v>1</v>
      </c>
      <c r="Q292" s="187">
        <v>80833968</v>
      </c>
      <c r="R292" s="341" t="s">
        <v>1552</v>
      </c>
      <c r="S292" s="187" t="s">
        <v>362</v>
      </c>
      <c r="T292" s="187"/>
      <c r="U292" s="188"/>
      <c r="V292" s="189"/>
      <c r="W292" s="190">
        <v>26000000</v>
      </c>
      <c r="X292" s="191"/>
      <c r="Y292" s="192"/>
      <c r="Z292" s="190"/>
      <c r="AA292" s="260">
        <f t="shared" si="14"/>
        <v>26000000</v>
      </c>
      <c r="AB292" s="355">
        <v>21493333</v>
      </c>
      <c r="AC292" s="193">
        <v>44272</v>
      </c>
      <c r="AD292" s="193">
        <v>44278</v>
      </c>
      <c r="AE292" s="193">
        <v>44583</v>
      </c>
      <c r="AF292" s="194">
        <v>300</v>
      </c>
      <c r="AG292" s="194"/>
      <c r="AH292" s="195"/>
      <c r="AI292" s="187"/>
      <c r="AJ292" s="194"/>
      <c r="AK292" s="193"/>
      <c r="AL292" s="194"/>
      <c r="AM292" s="197"/>
      <c r="AN292" s="197"/>
      <c r="AO292" s="197" t="s">
        <v>1718</v>
      </c>
      <c r="AP292" s="197"/>
      <c r="AQ292" s="382">
        <f t="shared" si="13"/>
        <v>0.8266666538461539</v>
      </c>
      <c r="AR292" s="37"/>
      <c r="AS292" s="37"/>
      <c r="AT292" s="37"/>
      <c r="AU292" s="37"/>
      <c r="AV292" s="37"/>
      <c r="AW292" s="37"/>
    </row>
    <row r="293" spans="1:49" s="198" customFormat="1" ht="27.95" hidden="1" customHeight="1">
      <c r="A293" s="198">
        <v>1</v>
      </c>
      <c r="B293" s="176">
        <v>272</v>
      </c>
      <c r="C293" s="176">
        <v>2021</v>
      </c>
      <c r="D293" s="176" t="s">
        <v>961</v>
      </c>
      <c r="E293" s="177" t="s">
        <v>962</v>
      </c>
      <c r="F293" s="178" t="s">
        <v>90</v>
      </c>
      <c r="G293" s="179" t="s">
        <v>29</v>
      </c>
      <c r="H293" s="180" t="s">
        <v>111</v>
      </c>
      <c r="I293" s="181" t="s">
        <v>1158</v>
      </c>
      <c r="J293" s="182" t="s">
        <v>85</v>
      </c>
      <c r="K293" s="229" t="s">
        <v>268</v>
      </c>
      <c r="L293" s="183">
        <v>30</v>
      </c>
      <c r="M293" s="184" t="str">
        <f>IF(ISERROR(VLOOKUP(L293,Proposito_programa!$C$2:$E$59,2,FALSE))," ",VLOOKUP(L293,Proposito_programa!$C$2:$E$59,2,FALSE))</f>
        <v>Eficiencia en la atención de emergencias</v>
      </c>
      <c r="N293" s="184" t="str">
        <f>IF(ISERROR(VLOOKUP(L293,Proposito_programa!$C$2:$E$59,3,FALSE))," ",VLOOKUP(L293,Proposito_programa!$C$2:$E$59,3,FALSE))</f>
        <v>Propósito 2 : Cambiar Nuestros Hábitos de Vida para Reverdecer a Bogotá y Adaptarnos y Mitigar la Crisis Climática</v>
      </c>
      <c r="O293" s="185" t="s">
        <v>1909</v>
      </c>
      <c r="P293" s="186">
        <v>1</v>
      </c>
      <c r="Q293" s="187">
        <v>1000346902</v>
      </c>
      <c r="R293" s="341" t="s">
        <v>1624</v>
      </c>
      <c r="S293" s="187" t="s">
        <v>362</v>
      </c>
      <c r="T293" s="187"/>
      <c r="U293" s="188"/>
      <c r="V293" s="189"/>
      <c r="W293" s="190">
        <v>8100000</v>
      </c>
      <c r="X293" s="191"/>
      <c r="Y293" s="192"/>
      <c r="Z293" s="190"/>
      <c r="AA293" s="260">
        <f t="shared" si="14"/>
        <v>8100000</v>
      </c>
      <c r="AB293" s="355">
        <v>5760000</v>
      </c>
      <c r="AC293" s="193">
        <v>44421</v>
      </c>
      <c r="AD293" s="193">
        <v>44433</v>
      </c>
      <c r="AE293" s="193">
        <v>44570</v>
      </c>
      <c r="AF293" s="194">
        <v>135</v>
      </c>
      <c r="AG293" s="194"/>
      <c r="AH293" s="195"/>
      <c r="AI293" s="187"/>
      <c r="AJ293" s="194"/>
      <c r="AK293" s="193"/>
      <c r="AL293" s="194"/>
      <c r="AM293" s="197"/>
      <c r="AN293" s="197"/>
      <c r="AO293" s="197" t="s">
        <v>1718</v>
      </c>
      <c r="AP293" s="197"/>
      <c r="AQ293" s="382">
        <f t="shared" si="13"/>
        <v>0.71111111111111114</v>
      </c>
      <c r="AR293" s="37"/>
      <c r="AS293" s="37"/>
      <c r="AT293" s="37"/>
      <c r="AU293" s="37"/>
      <c r="AV293" s="37"/>
      <c r="AW293" s="37"/>
    </row>
    <row r="294" spans="1:49" s="198" customFormat="1" ht="27.95" hidden="1" customHeight="1">
      <c r="A294" s="198">
        <v>1</v>
      </c>
      <c r="B294" s="176">
        <v>280</v>
      </c>
      <c r="C294" s="176">
        <v>2021</v>
      </c>
      <c r="D294" s="176" t="s">
        <v>1182</v>
      </c>
      <c r="E294" s="177" t="s">
        <v>1183</v>
      </c>
      <c r="F294" s="178" t="s">
        <v>90</v>
      </c>
      <c r="G294" s="179" t="s">
        <v>29</v>
      </c>
      <c r="H294" s="180" t="s">
        <v>111</v>
      </c>
      <c r="I294" s="181" t="s">
        <v>1305</v>
      </c>
      <c r="J294" s="182" t="s">
        <v>85</v>
      </c>
      <c r="K294" s="229" t="s">
        <v>268</v>
      </c>
      <c r="L294" s="183">
        <v>45</v>
      </c>
      <c r="M294" s="184" t="str">
        <f>IF(ISERROR(VLOOKUP(L294,Proposito_programa!$C$2:$E$59,2,FALSE))," ",VLOOKUP(L294,Proposito_programa!$C$2:$E$59,2,FALSE))</f>
        <v>Espacio público más seguro y construido colectivamente</v>
      </c>
      <c r="N294" s="184" t="str">
        <f>IF(ISERROR(VLOOKUP(L294,Proposito_programa!$C$2:$E$59,3,FALSE))," ",VLOOKUP(L294,Proposito_programa!$C$2:$E$59,3,FALSE))</f>
        <v>Propósito 3: Inspirar confianza y legitimidad para vivir sin miedo y ser epicentro de cultura ciudadana, paz y reconciliación</v>
      </c>
      <c r="O294" s="185" t="s">
        <v>1915</v>
      </c>
      <c r="P294" s="186">
        <v>1</v>
      </c>
      <c r="Q294" s="187">
        <v>1012394592</v>
      </c>
      <c r="R294" s="341" t="s">
        <v>1633</v>
      </c>
      <c r="S294" s="187" t="s">
        <v>362</v>
      </c>
      <c r="T294" s="187"/>
      <c r="U294" s="188"/>
      <c r="V294" s="189"/>
      <c r="W294" s="190">
        <v>20000000</v>
      </c>
      <c r="X294" s="191"/>
      <c r="Y294" s="192"/>
      <c r="Z294" s="190"/>
      <c r="AA294" s="260">
        <f t="shared" si="14"/>
        <v>20000000</v>
      </c>
      <c r="AB294" s="355">
        <v>14666667</v>
      </c>
      <c r="AC294" s="193">
        <v>44440</v>
      </c>
      <c r="AD294" s="193">
        <v>44442</v>
      </c>
      <c r="AE294" s="193">
        <v>44563</v>
      </c>
      <c r="AF294" s="194">
        <v>120</v>
      </c>
      <c r="AG294" s="194"/>
      <c r="AH294" s="195"/>
      <c r="AI294" s="196"/>
      <c r="AJ294" s="194"/>
      <c r="AK294" s="193"/>
      <c r="AL294" s="194"/>
      <c r="AM294" s="197"/>
      <c r="AN294" s="197"/>
      <c r="AO294" s="197" t="s">
        <v>1718</v>
      </c>
      <c r="AP294" s="197"/>
      <c r="AQ294" s="382">
        <f t="shared" si="13"/>
        <v>0.73333334999999999</v>
      </c>
      <c r="AR294" s="37"/>
      <c r="AS294" s="37"/>
      <c r="AT294" s="37"/>
      <c r="AU294" s="37"/>
      <c r="AV294" s="37"/>
      <c r="AW294" s="37"/>
    </row>
    <row r="295" spans="1:49" s="198" customFormat="1" ht="27.95" hidden="1" customHeight="1">
      <c r="A295" s="198">
        <v>1</v>
      </c>
      <c r="B295" s="176">
        <v>120</v>
      </c>
      <c r="C295" s="176">
        <v>2021</v>
      </c>
      <c r="D295" s="176" t="s">
        <v>721</v>
      </c>
      <c r="E295" s="177" t="s">
        <v>722</v>
      </c>
      <c r="F295" s="178" t="s">
        <v>90</v>
      </c>
      <c r="G295" s="179" t="s">
        <v>29</v>
      </c>
      <c r="H295" s="180" t="s">
        <v>111</v>
      </c>
      <c r="I295" s="181" t="s">
        <v>1071</v>
      </c>
      <c r="J295" s="182" t="s">
        <v>85</v>
      </c>
      <c r="K295" s="229" t="s">
        <v>268</v>
      </c>
      <c r="L295" s="183">
        <v>1</v>
      </c>
      <c r="M295" s="184" t="str">
        <f>IF(ISERROR(VLOOKUP(L295,Proposito_programa!$C$2:$E$59,2,FALSE))," ",VLOOKUP(L295,Proposito_programa!$C$2:$E$59,2,FALSE))</f>
        <v>Subsidios y transferencias para la equidad</v>
      </c>
      <c r="N295" s="184" t="str">
        <f>IF(ISERROR(VLOOKUP(L295,Proposito_programa!$C$2:$E$59,3,FALSE))," ",VLOOKUP(L295,Proposito_programa!$C$2:$E$59,3,FALSE))</f>
        <v>Propósito 1: Hacer un nuevo contrato social para incrementar la inclusión social, productiva y política</v>
      </c>
      <c r="O295" s="185" t="s">
        <v>1898</v>
      </c>
      <c r="P295" s="186">
        <v>1</v>
      </c>
      <c r="Q295" s="187">
        <v>1022435829</v>
      </c>
      <c r="R295" s="341" t="s">
        <v>1476</v>
      </c>
      <c r="S295" s="187" t="s">
        <v>362</v>
      </c>
      <c r="T295" s="187"/>
      <c r="U295" s="188"/>
      <c r="V295" s="189"/>
      <c r="W295" s="190">
        <v>26400000</v>
      </c>
      <c r="X295" s="191"/>
      <c r="Y295" s="192">
        <v>1</v>
      </c>
      <c r="Z295" s="190">
        <v>9570000</v>
      </c>
      <c r="AA295" s="260">
        <f t="shared" si="14"/>
        <v>35970000</v>
      </c>
      <c r="AB295" s="355">
        <v>31020000</v>
      </c>
      <c r="AC295" s="193">
        <v>44245</v>
      </c>
      <c r="AD295" s="193">
        <v>44246</v>
      </c>
      <c r="AE295" s="193">
        <v>44574</v>
      </c>
      <c r="AF295" s="194">
        <v>240</v>
      </c>
      <c r="AG295" s="194">
        <v>1</v>
      </c>
      <c r="AH295" s="195">
        <v>87</v>
      </c>
      <c r="AI295" s="187"/>
      <c r="AJ295" s="194"/>
      <c r="AK295" s="193"/>
      <c r="AL295" s="194"/>
      <c r="AM295" s="197"/>
      <c r="AN295" s="197"/>
      <c r="AO295" s="197" t="s">
        <v>1718</v>
      </c>
      <c r="AP295" s="197"/>
      <c r="AQ295" s="382">
        <f t="shared" si="13"/>
        <v>0.86238532110091748</v>
      </c>
      <c r="AR295" s="37"/>
      <c r="AS295" s="37"/>
      <c r="AT295" s="37"/>
      <c r="AU295" s="37"/>
      <c r="AV295" s="37"/>
      <c r="AW295" s="37"/>
    </row>
    <row r="296" spans="1:49" s="198" customFormat="1" ht="27.95" hidden="1" customHeight="1">
      <c r="A296" s="198">
        <v>1</v>
      </c>
      <c r="B296" s="176">
        <v>14</v>
      </c>
      <c r="C296" s="176">
        <v>2021</v>
      </c>
      <c r="D296" s="176" t="s">
        <v>515</v>
      </c>
      <c r="E296" s="177" t="s">
        <v>516</v>
      </c>
      <c r="F296" s="178" t="s">
        <v>90</v>
      </c>
      <c r="G296" s="179" t="s">
        <v>29</v>
      </c>
      <c r="H296" s="180" t="s">
        <v>111</v>
      </c>
      <c r="I296" s="181" t="s">
        <v>995</v>
      </c>
      <c r="J296" s="182" t="s">
        <v>85</v>
      </c>
      <c r="K296" s="229" t="s">
        <v>268</v>
      </c>
      <c r="L296" s="183">
        <v>57</v>
      </c>
      <c r="M296" s="184" t="str">
        <f>IF(ISERROR(VLOOKUP(L296,Proposito_programa!$C$2:$E$59,2,FALSE))," ",VLOOKUP(L296,Proposito_programa!$C$2:$E$59,2,FALSE))</f>
        <v>Gestión pública local</v>
      </c>
      <c r="N296" s="184" t="str">
        <f>IF(ISERROR(VLOOKUP(L296,Proposito_programa!$C$2:$E$59,3,FALSE))," ",VLOOKUP(L296,Proposito_programa!$C$2:$E$59,3,FALSE))</f>
        <v>Propósito 5: Construir Bogotá - Región con gobierno abierto, transparente y ciudadanía consciente</v>
      </c>
      <c r="O296" s="185" t="s">
        <v>1919</v>
      </c>
      <c r="P296" s="186">
        <v>1</v>
      </c>
      <c r="Q296" s="187">
        <v>1020795504</v>
      </c>
      <c r="R296" s="341" t="s">
        <v>1371</v>
      </c>
      <c r="S296" s="187" t="s">
        <v>362</v>
      </c>
      <c r="T296" s="187"/>
      <c r="U296" s="188"/>
      <c r="V296" s="189"/>
      <c r="W296" s="190">
        <v>67000000</v>
      </c>
      <c r="X296" s="191"/>
      <c r="Y296" s="192"/>
      <c r="Z296" s="190"/>
      <c r="AA296" s="260">
        <f t="shared" si="14"/>
        <v>67000000</v>
      </c>
      <c r="AB296" s="355">
        <v>67000000</v>
      </c>
      <c r="AC296" s="193">
        <v>44223</v>
      </c>
      <c r="AD296" s="193">
        <v>44225</v>
      </c>
      <c r="AE296" s="193">
        <v>44528</v>
      </c>
      <c r="AF296" s="194">
        <v>300</v>
      </c>
      <c r="AG296" s="194"/>
      <c r="AH296" s="195"/>
      <c r="AI296" s="196"/>
      <c r="AJ296" s="194"/>
      <c r="AK296" s="193"/>
      <c r="AL296" s="194"/>
      <c r="AM296" s="197"/>
      <c r="AN296" s="197"/>
      <c r="AO296" s="197" t="s">
        <v>1718</v>
      </c>
      <c r="AP296" s="197"/>
      <c r="AQ296" s="382">
        <f t="shared" si="13"/>
        <v>1</v>
      </c>
      <c r="AR296" s="37"/>
      <c r="AS296" s="37"/>
      <c r="AT296" s="37"/>
      <c r="AU296" s="37"/>
      <c r="AV296" s="37"/>
      <c r="AW296" s="37"/>
    </row>
    <row r="297" spans="1:49" s="198" customFormat="1" ht="27.95" hidden="1" customHeight="1">
      <c r="A297" s="198">
        <v>1</v>
      </c>
      <c r="B297" s="176">
        <v>134</v>
      </c>
      <c r="C297" s="176">
        <v>2021</v>
      </c>
      <c r="D297" s="176" t="s">
        <v>748</v>
      </c>
      <c r="E297" s="177" t="s">
        <v>749</v>
      </c>
      <c r="F297" s="178" t="s">
        <v>90</v>
      </c>
      <c r="G297" s="179" t="s">
        <v>29</v>
      </c>
      <c r="H297" s="180" t="s">
        <v>111</v>
      </c>
      <c r="I297" s="181" t="s">
        <v>1082</v>
      </c>
      <c r="J297" s="182" t="s">
        <v>85</v>
      </c>
      <c r="K297" s="229" t="s">
        <v>268</v>
      </c>
      <c r="L297" s="183">
        <v>1</v>
      </c>
      <c r="M297" s="184" t="str">
        <f>IF(ISERROR(VLOOKUP(L297,Proposito_programa!$C$2:$E$59,2,FALSE))," ",VLOOKUP(L297,Proposito_programa!$C$2:$E$59,2,FALSE))</f>
        <v>Subsidios y transferencias para la equidad</v>
      </c>
      <c r="N297" s="184" t="str">
        <f>IF(ISERROR(VLOOKUP(L297,Proposito_programa!$C$2:$E$59,3,FALSE))," ",VLOOKUP(L297,Proposito_programa!$C$2:$E$59,3,FALSE))</f>
        <v>Propósito 1: Hacer un nuevo contrato social para incrementar la inclusión social, productiva y política</v>
      </c>
      <c r="O297" s="185" t="s">
        <v>1898</v>
      </c>
      <c r="P297" s="186">
        <v>1</v>
      </c>
      <c r="Q297" s="187">
        <v>1013616944</v>
      </c>
      <c r="R297" s="341" t="s">
        <v>1490</v>
      </c>
      <c r="S297" s="187" t="s">
        <v>362</v>
      </c>
      <c r="T297" s="187"/>
      <c r="U297" s="188"/>
      <c r="V297" s="189"/>
      <c r="W297" s="190">
        <v>26400000</v>
      </c>
      <c r="X297" s="191"/>
      <c r="Y297" s="192">
        <v>1</v>
      </c>
      <c r="Z297" s="190">
        <v>7590000</v>
      </c>
      <c r="AA297" s="260">
        <f t="shared" si="14"/>
        <v>33990000</v>
      </c>
      <c r="AB297" s="355">
        <v>30470000</v>
      </c>
      <c r="AC297" s="193">
        <v>44250</v>
      </c>
      <c r="AD297" s="193">
        <v>44251</v>
      </c>
      <c r="AE297" s="193">
        <v>44561</v>
      </c>
      <c r="AF297" s="194">
        <v>240</v>
      </c>
      <c r="AG297" s="194">
        <v>1</v>
      </c>
      <c r="AH297" s="195">
        <v>69</v>
      </c>
      <c r="AI297" s="187"/>
      <c r="AJ297" s="194"/>
      <c r="AK297" s="193"/>
      <c r="AL297" s="194"/>
      <c r="AM297" s="197"/>
      <c r="AN297" s="197"/>
      <c r="AO297" s="197" t="s">
        <v>1718</v>
      </c>
      <c r="AP297" s="197"/>
      <c r="AQ297" s="382">
        <f t="shared" si="13"/>
        <v>0.8964401294498382</v>
      </c>
      <c r="AR297" s="37"/>
      <c r="AS297" s="37"/>
      <c r="AT297" s="37"/>
      <c r="AU297" s="37"/>
      <c r="AV297" s="37"/>
      <c r="AW297" s="37"/>
    </row>
    <row r="298" spans="1:49" s="198" customFormat="1" ht="27.95" hidden="1" customHeight="1">
      <c r="A298" s="198">
        <v>1</v>
      </c>
      <c r="B298" s="176">
        <v>13</v>
      </c>
      <c r="C298" s="176">
        <v>2021</v>
      </c>
      <c r="D298" s="176" t="s">
        <v>513</v>
      </c>
      <c r="E298" s="177" t="s">
        <v>514</v>
      </c>
      <c r="F298" s="178" t="s">
        <v>90</v>
      </c>
      <c r="G298" s="179" t="s">
        <v>29</v>
      </c>
      <c r="H298" s="180" t="s">
        <v>111</v>
      </c>
      <c r="I298" s="181" t="s">
        <v>991</v>
      </c>
      <c r="J298" s="182" t="s">
        <v>85</v>
      </c>
      <c r="K298" s="229" t="s">
        <v>268</v>
      </c>
      <c r="L298" s="183">
        <v>57</v>
      </c>
      <c r="M298" s="184" t="str">
        <f>IF(ISERROR(VLOOKUP(L298,Proposito_programa!$C$2:$E$59,2,FALSE))," ",VLOOKUP(L298,Proposito_programa!$C$2:$E$59,2,FALSE))</f>
        <v>Gestión pública local</v>
      </c>
      <c r="N298" s="184" t="str">
        <f>IF(ISERROR(VLOOKUP(L298,Proposito_programa!$C$2:$E$59,3,FALSE))," ",VLOOKUP(L298,Proposito_programa!$C$2:$E$59,3,FALSE))</f>
        <v>Propósito 5: Construir Bogotá - Región con gobierno abierto, transparente y ciudadanía consciente</v>
      </c>
      <c r="O298" s="185" t="s">
        <v>1920</v>
      </c>
      <c r="P298" s="186">
        <v>1</v>
      </c>
      <c r="Q298" s="187">
        <v>1128470308</v>
      </c>
      <c r="R298" s="341" t="s">
        <v>1370</v>
      </c>
      <c r="S298" s="187" t="s">
        <v>362</v>
      </c>
      <c r="T298" s="187"/>
      <c r="U298" s="188"/>
      <c r="V298" s="189"/>
      <c r="W298" s="190">
        <v>31200000</v>
      </c>
      <c r="X298" s="191"/>
      <c r="Y298" s="192">
        <v>1</v>
      </c>
      <c r="Z298" s="190">
        <v>15600000</v>
      </c>
      <c r="AA298" s="260">
        <f t="shared" si="14"/>
        <v>46800000</v>
      </c>
      <c r="AB298" s="355">
        <v>41600000</v>
      </c>
      <c r="AC298" s="193">
        <v>44223</v>
      </c>
      <c r="AD298" s="193">
        <v>44228</v>
      </c>
      <c r="AE298" s="193">
        <v>44500</v>
      </c>
      <c r="AF298" s="194">
        <v>180</v>
      </c>
      <c r="AG298" s="194">
        <v>1</v>
      </c>
      <c r="AH298" s="195">
        <v>90</v>
      </c>
      <c r="AI298" s="196"/>
      <c r="AJ298" s="194"/>
      <c r="AK298" s="193"/>
      <c r="AL298" s="194"/>
      <c r="AM298" s="197"/>
      <c r="AN298" s="197"/>
      <c r="AO298" s="197" t="s">
        <v>1718</v>
      </c>
      <c r="AP298" s="197"/>
      <c r="AQ298" s="382">
        <f t="shared" si="13"/>
        <v>0.88888888888888884</v>
      </c>
      <c r="AR298" s="37"/>
      <c r="AS298" s="37"/>
      <c r="AT298" s="37"/>
      <c r="AU298" s="37"/>
      <c r="AV298" s="37"/>
      <c r="AW298" s="37"/>
    </row>
    <row r="299" spans="1:49" s="198" customFormat="1" ht="27.95" hidden="1" customHeight="1">
      <c r="A299" s="198">
        <v>1</v>
      </c>
      <c r="B299" s="176">
        <v>107</v>
      </c>
      <c r="C299" s="176">
        <v>2021</v>
      </c>
      <c r="D299" s="176" t="s">
        <v>696</v>
      </c>
      <c r="E299" s="177" t="s">
        <v>697</v>
      </c>
      <c r="F299" s="178" t="s">
        <v>90</v>
      </c>
      <c r="G299" s="179" t="s">
        <v>29</v>
      </c>
      <c r="H299" s="180" t="s">
        <v>111</v>
      </c>
      <c r="I299" s="181" t="s">
        <v>1064</v>
      </c>
      <c r="J299" s="182" t="s">
        <v>85</v>
      </c>
      <c r="K299" s="229" t="s">
        <v>268</v>
      </c>
      <c r="L299" s="183">
        <v>1</v>
      </c>
      <c r="M299" s="184" t="str">
        <f>IF(ISERROR(VLOOKUP(L299,Proposito_programa!$C$2:$E$59,2,FALSE))," ",VLOOKUP(L299,Proposito_programa!$C$2:$E$59,2,FALSE))</f>
        <v>Subsidios y transferencias para la equidad</v>
      </c>
      <c r="N299" s="184" t="str">
        <f>IF(ISERROR(VLOOKUP(L299,Proposito_programa!$C$2:$E$59,3,FALSE))," ",VLOOKUP(L299,Proposito_programa!$C$2:$E$59,3,FALSE))</f>
        <v>Propósito 1: Hacer un nuevo contrato social para incrementar la inclusión social, productiva y política</v>
      </c>
      <c r="O299" s="185" t="s">
        <v>1898</v>
      </c>
      <c r="P299" s="186">
        <v>1</v>
      </c>
      <c r="Q299" s="187">
        <v>1031156309</v>
      </c>
      <c r="R299" s="341" t="s">
        <v>1463</v>
      </c>
      <c r="S299" s="187" t="s">
        <v>362</v>
      </c>
      <c r="T299" s="187"/>
      <c r="U299" s="188"/>
      <c r="V299" s="189"/>
      <c r="W299" s="190">
        <v>41600000</v>
      </c>
      <c r="X299" s="191"/>
      <c r="Y299" s="192">
        <v>1</v>
      </c>
      <c r="Z299" s="190">
        <v>12306667</v>
      </c>
      <c r="AA299" s="260">
        <f t="shared" si="14"/>
        <v>53906667</v>
      </c>
      <c r="AB299" s="355">
        <v>48360000</v>
      </c>
      <c r="AC299" s="193">
        <v>44244</v>
      </c>
      <c r="AD299" s="193">
        <v>44249</v>
      </c>
      <c r="AE299" s="193">
        <v>44561</v>
      </c>
      <c r="AF299" s="194">
        <v>240</v>
      </c>
      <c r="AG299" s="194">
        <v>1</v>
      </c>
      <c r="AH299" s="195">
        <v>71</v>
      </c>
      <c r="AI299" s="187"/>
      <c r="AJ299" s="194"/>
      <c r="AK299" s="193"/>
      <c r="AL299" s="194"/>
      <c r="AM299" s="197"/>
      <c r="AN299" s="197"/>
      <c r="AO299" s="197" t="s">
        <v>1718</v>
      </c>
      <c r="AP299" s="197"/>
      <c r="AQ299" s="382">
        <f t="shared" si="13"/>
        <v>0.8971061037774789</v>
      </c>
      <c r="AR299" s="37"/>
      <c r="AS299" s="37"/>
      <c r="AT299" s="37"/>
      <c r="AU299" s="37"/>
      <c r="AV299" s="37"/>
      <c r="AW299" s="37"/>
    </row>
    <row r="300" spans="1:49" s="198" customFormat="1" ht="27.95" hidden="1" customHeight="1">
      <c r="A300" s="198">
        <v>1</v>
      </c>
      <c r="B300" s="176">
        <v>314</v>
      </c>
      <c r="C300" s="176">
        <v>2021</v>
      </c>
      <c r="D300" s="176" t="s">
        <v>1252</v>
      </c>
      <c r="E300" s="332" t="s">
        <v>1253</v>
      </c>
      <c r="F300" s="178" t="s">
        <v>88</v>
      </c>
      <c r="G300" s="179" t="s">
        <v>86</v>
      </c>
      <c r="H300" s="180" t="s">
        <v>115</v>
      </c>
      <c r="I300" s="181" t="s">
        <v>1331</v>
      </c>
      <c r="J300" s="182" t="s">
        <v>85</v>
      </c>
      <c r="K300" s="229" t="s">
        <v>268</v>
      </c>
      <c r="L300" s="183">
        <v>57</v>
      </c>
      <c r="M300" s="184" t="str">
        <f>IF(ISERROR(VLOOKUP(L300,Proposito_programa!$C$2:$E$59,2,FALSE))," ",VLOOKUP(L300,Proposito_programa!$C$2:$E$59,2,FALSE))</f>
        <v>Gestión pública local</v>
      </c>
      <c r="N300" s="184" t="str">
        <f>IF(ISERROR(VLOOKUP(L300,Proposito_programa!$C$2:$E$59,3,FALSE))," ",VLOOKUP(L300,Proposito_programa!$C$2:$E$59,3,FALSE))</f>
        <v>Propósito 5: Construir Bogotá - Región con gobierno abierto, transparente y ciudadanía consciente</v>
      </c>
      <c r="O300" s="185" t="s">
        <v>1919</v>
      </c>
      <c r="P300" s="186">
        <v>1</v>
      </c>
      <c r="Q300" s="187">
        <v>900856657</v>
      </c>
      <c r="R300" s="341" t="s">
        <v>1669</v>
      </c>
      <c r="S300" s="187" t="s">
        <v>363</v>
      </c>
      <c r="T300" s="187"/>
      <c r="U300" s="188"/>
      <c r="V300" s="189"/>
      <c r="W300" s="190">
        <v>24996022</v>
      </c>
      <c r="X300" s="191"/>
      <c r="Y300" s="192"/>
      <c r="Z300" s="190"/>
      <c r="AA300" s="260">
        <f t="shared" si="14"/>
        <v>24996022</v>
      </c>
      <c r="AB300" s="355">
        <v>0</v>
      </c>
      <c r="AC300" s="193">
        <v>44532</v>
      </c>
      <c r="AD300" s="193">
        <v>44553</v>
      </c>
      <c r="AE300" s="193">
        <v>44614</v>
      </c>
      <c r="AF300" s="194">
        <v>60</v>
      </c>
      <c r="AG300" s="194"/>
      <c r="AH300" s="195"/>
      <c r="AI300" s="196"/>
      <c r="AJ300" s="194"/>
      <c r="AK300" s="193"/>
      <c r="AL300" s="194"/>
      <c r="AM300" s="197"/>
      <c r="AN300" s="197" t="s">
        <v>1718</v>
      </c>
      <c r="AO300" s="197"/>
      <c r="AP300" s="197"/>
      <c r="AQ300" s="382">
        <f t="shared" si="13"/>
        <v>0</v>
      </c>
      <c r="AR300" s="37"/>
      <c r="AS300" s="37"/>
      <c r="AT300" s="37"/>
      <c r="AU300" s="37"/>
      <c r="AV300" s="37"/>
      <c r="AW300" s="37"/>
    </row>
    <row r="301" spans="1:49" s="198" customFormat="1" ht="27.95" hidden="1" customHeight="1">
      <c r="A301" s="198">
        <v>1</v>
      </c>
      <c r="B301" s="176">
        <v>328</v>
      </c>
      <c r="C301" s="176">
        <v>2021</v>
      </c>
      <c r="D301" s="176" t="s">
        <v>1280</v>
      </c>
      <c r="E301" s="332" t="s">
        <v>1281</v>
      </c>
      <c r="F301" s="178" t="s">
        <v>88</v>
      </c>
      <c r="G301" s="179" t="s">
        <v>89</v>
      </c>
      <c r="H301" s="180" t="s">
        <v>98</v>
      </c>
      <c r="I301" s="181" t="s">
        <v>1345</v>
      </c>
      <c r="J301" s="182" t="s">
        <v>85</v>
      </c>
      <c r="K301" s="229" t="s">
        <v>268</v>
      </c>
      <c r="L301" s="183">
        <v>30</v>
      </c>
      <c r="M301" s="184" t="str">
        <f>IF(ISERROR(VLOOKUP(L301,Proposito_programa!$C$2:$E$59,2,FALSE))," ",VLOOKUP(L301,Proposito_programa!$C$2:$E$59,2,FALSE))</f>
        <v>Eficiencia en la atención de emergencias</v>
      </c>
      <c r="N301" s="184" t="str">
        <f>IF(ISERROR(VLOOKUP(L301,Proposito_programa!$C$2:$E$59,3,FALSE))," ",VLOOKUP(L301,Proposito_programa!$C$2:$E$59,3,FALSE))</f>
        <v>Propósito 2 : Cambiar Nuestros Hábitos de Vida para Reverdecer a Bogotá y Adaptarnos y Mitigar la Crisis Climática</v>
      </c>
      <c r="O301" s="185" t="s">
        <v>1909</v>
      </c>
      <c r="P301" s="186">
        <v>4</v>
      </c>
      <c r="Q301" s="187">
        <v>860070301</v>
      </c>
      <c r="R301" s="341" t="s">
        <v>1683</v>
      </c>
      <c r="S301" s="187" t="s">
        <v>363</v>
      </c>
      <c r="T301" s="187"/>
      <c r="U301" s="188"/>
      <c r="V301" s="189"/>
      <c r="W301" s="190">
        <v>102490499</v>
      </c>
      <c r="X301" s="191"/>
      <c r="Y301" s="192"/>
      <c r="Z301" s="190"/>
      <c r="AA301" s="260">
        <f t="shared" si="14"/>
        <v>102490499</v>
      </c>
      <c r="AB301" s="355">
        <v>0</v>
      </c>
      <c r="AC301" s="193">
        <v>44559</v>
      </c>
      <c r="AD301" s="193" t="s">
        <v>1862</v>
      </c>
      <c r="AE301" s="193" t="s">
        <v>1862</v>
      </c>
      <c r="AF301" s="194">
        <v>90</v>
      </c>
      <c r="AG301" s="194"/>
      <c r="AH301" s="195"/>
      <c r="AI301" s="196"/>
      <c r="AJ301" s="194"/>
      <c r="AK301" s="193"/>
      <c r="AL301" s="194"/>
      <c r="AM301" s="197" t="s">
        <v>1718</v>
      </c>
      <c r="AN301" s="197"/>
      <c r="AO301" s="197"/>
      <c r="AP301" s="197"/>
      <c r="AQ301" s="382">
        <f t="shared" si="13"/>
        <v>0</v>
      </c>
      <c r="AR301" s="37"/>
      <c r="AS301" s="37"/>
      <c r="AT301" s="37"/>
      <c r="AU301" s="37"/>
      <c r="AV301" s="37"/>
      <c r="AW301" s="37"/>
    </row>
    <row r="302" spans="1:49" s="198" customFormat="1" ht="27.95" hidden="1" customHeight="1">
      <c r="A302" s="198">
        <v>1</v>
      </c>
      <c r="B302" s="176">
        <v>19</v>
      </c>
      <c r="C302" s="176">
        <v>2021</v>
      </c>
      <c r="D302" s="176" t="s">
        <v>525</v>
      </c>
      <c r="E302" s="177" t="s">
        <v>526</v>
      </c>
      <c r="F302" s="178" t="s">
        <v>90</v>
      </c>
      <c r="G302" s="179" t="s">
        <v>29</v>
      </c>
      <c r="H302" s="180" t="s">
        <v>111</v>
      </c>
      <c r="I302" s="181" t="s">
        <v>999</v>
      </c>
      <c r="J302" s="182" t="s">
        <v>85</v>
      </c>
      <c r="K302" s="229" t="s">
        <v>268</v>
      </c>
      <c r="L302" s="183">
        <v>57</v>
      </c>
      <c r="M302" s="184" t="str">
        <f>IF(ISERROR(VLOOKUP(L302,Proposito_programa!$C$2:$E$59,2,FALSE))," ",VLOOKUP(L302,Proposito_programa!$C$2:$E$59,2,FALSE))</f>
        <v>Gestión pública local</v>
      </c>
      <c r="N302" s="184" t="str">
        <f>IF(ISERROR(VLOOKUP(L302,Proposito_programa!$C$2:$E$59,3,FALSE))," ",VLOOKUP(L302,Proposito_programa!$C$2:$E$59,3,FALSE))</f>
        <v>Propósito 5: Construir Bogotá - Región con gobierno abierto, transparente y ciudadanía consciente</v>
      </c>
      <c r="O302" s="185" t="s">
        <v>1919</v>
      </c>
      <c r="P302" s="186">
        <v>1</v>
      </c>
      <c r="Q302" s="187">
        <v>1022985336</v>
      </c>
      <c r="R302" s="341" t="s">
        <v>1376</v>
      </c>
      <c r="S302" s="187" t="s">
        <v>362</v>
      </c>
      <c r="T302" s="187"/>
      <c r="U302" s="188"/>
      <c r="V302" s="189"/>
      <c r="W302" s="190">
        <v>43000000</v>
      </c>
      <c r="X302" s="191"/>
      <c r="Y302" s="192"/>
      <c r="Z302" s="190"/>
      <c r="AA302" s="260">
        <f t="shared" si="14"/>
        <v>43000000</v>
      </c>
      <c r="AB302" s="355">
        <v>15766667</v>
      </c>
      <c r="AC302" s="193">
        <v>44228</v>
      </c>
      <c r="AD302" s="193">
        <v>44228</v>
      </c>
      <c r="AE302" s="193">
        <v>44336</v>
      </c>
      <c r="AF302" s="194">
        <v>300</v>
      </c>
      <c r="AG302" s="194"/>
      <c r="AH302" s="195"/>
      <c r="AI302" s="196"/>
      <c r="AJ302" s="194"/>
      <c r="AK302" s="193"/>
      <c r="AL302" s="194"/>
      <c r="AM302" s="197"/>
      <c r="AN302" s="197"/>
      <c r="AO302" s="197"/>
      <c r="AP302" s="197" t="s">
        <v>1718</v>
      </c>
      <c r="AQ302" s="382">
        <f t="shared" si="13"/>
        <v>0.36666667441860468</v>
      </c>
      <c r="AR302" s="37"/>
      <c r="AS302" s="37"/>
      <c r="AT302" s="37"/>
      <c r="AU302" s="37"/>
      <c r="AV302" s="37"/>
      <c r="AW302" s="37"/>
    </row>
    <row r="303" spans="1:49" s="198" customFormat="1" ht="27.95" hidden="1" customHeight="1">
      <c r="A303" s="198">
        <v>1</v>
      </c>
      <c r="B303" s="176">
        <v>224</v>
      </c>
      <c r="C303" s="176">
        <v>2021</v>
      </c>
      <c r="D303" s="176" t="s">
        <v>875</v>
      </c>
      <c r="E303" s="177" t="s">
        <v>876</v>
      </c>
      <c r="F303" s="178" t="s">
        <v>90</v>
      </c>
      <c r="G303" s="179" t="s">
        <v>29</v>
      </c>
      <c r="H303" s="180" t="s">
        <v>111</v>
      </c>
      <c r="I303" s="181" t="s">
        <v>1128</v>
      </c>
      <c r="J303" s="182" t="s">
        <v>85</v>
      </c>
      <c r="K303" s="229" t="s">
        <v>268</v>
      </c>
      <c r="L303" s="183">
        <v>57</v>
      </c>
      <c r="M303" s="184" t="str">
        <f>IF(ISERROR(VLOOKUP(L303,Proposito_programa!$C$2:$E$59,2,FALSE))," ",VLOOKUP(L303,Proposito_programa!$C$2:$E$59,2,FALSE))</f>
        <v>Gestión pública local</v>
      </c>
      <c r="N303" s="184" t="str">
        <f>IF(ISERROR(VLOOKUP(L303,Proposito_programa!$C$2:$E$59,3,FALSE))," ",VLOOKUP(L303,Proposito_programa!$C$2:$E$59,3,FALSE))</f>
        <v>Propósito 5: Construir Bogotá - Región con gobierno abierto, transparente y ciudadanía consciente</v>
      </c>
      <c r="O303" s="185" t="s">
        <v>1919</v>
      </c>
      <c r="P303" s="186">
        <v>1</v>
      </c>
      <c r="Q303" s="187">
        <v>1022985336</v>
      </c>
      <c r="R303" s="341" t="s">
        <v>1376</v>
      </c>
      <c r="S303" s="187" t="s">
        <v>362</v>
      </c>
      <c r="T303" s="187"/>
      <c r="U303" s="188"/>
      <c r="V303" s="189"/>
      <c r="W303" s="190">
        <v>54000000</v>
      </c>
      <c r="X303" s="191"/>
      <c r="Y303" s="192"/>
      <c r="Z303" s="190"/>
      <c r="AA303" s="260">
        <f t="shared" si="14"/>
        <v>54000000</v>
      </c>
      <c r="AB303" s="355">
        <v>37400000</v>
      </c>
      <c r="AC303" s="193">
        <v>44337</v>
      </c>
      <c r="AD303" s="193">
        <v>44340</v>
      </c>
      <c r="AE303" s="193">
        <v>44615</v>
      </c>
      <c r="AF303" s="194">
        <v>270</v>
      </c>
      <c r="AG303" s="194"/>
      <c r="AH303" s="195"/>
      <c r="AI303" s="187"/>
      <c r="AJ303" s="194"/>
      <c r="AK303" s="193"/>
      <c r="AL303" s="194"/>
      <c r="AM303" s="197"/>
      <c r="AN303" s="197" t="s">
        <v>1718</v>
      </c>
      <c r="AO303" s="197"/>
      <c r="AP303" s="197"/>
      <c r="AQ303" s="382">
        <f t="shared" si="13"/>
        <v>0.69259259259259254</v>
      </c>
      <c r="AR303" s="37"/>
      <c r="AS303" s="37"/>
      <c r="AT303" s="37"/>
      <c r="AU303" s="37"/>
      <c r="AV303" s="37"/>
      <c r="AW303" s="37"/>
    </row>
    <row r="304" spans="1:49" s="198" customFormat="1" ht="27.95" hidden="1" customHeight="1">
      <c r="A304" s="198">
        <v>1</v>
      </c>
      <c r="B304" s="176">
        <v>111</v>
      </c>
      <c r="C304" s="176">
        <v>2021</v>
      </c>
      <c r="D304" s="176" t="s">
        <v>703</v>
      </c>
      <c r="E304" s="177" t="s">
        <v>704</v>
      </c>
      <c r="F304" s="178" t="s">
        <v>90</v>
      </c>
      <c r="G304" s="179" t="s">
        <v>29</v>
      </c>
      <c r="H304" s="180" t="s">
        <v>111</v>
      </c>
      <c r="I304" s="181" t="s">
        <v>1066</v>
      </c>
      <c r="J304" s="182" t="s">
        <v>85</v>
      </c>
      <c r="K304" s="229" t="s">
        <v>268</v>
      </c>
      <c r="L304" s="183">
        <v>1</v>
      </c>
      <c r="M304" s="184" t="str">
        <f>IF(ISERROR(VLOOKUP(L304,Proposito_programa!$C$2:$E$59,2,FALSE))," ",VLOOKUP(L304,Proposito_programa!$C$2:$E$59,2,FALSE))</f>
        <v>Subsidios y transferencias para la equidad</v>
      </c>
      <c r="N304" s="184" t="str">
        <f>IF(ISERROR(VLOOKUP(L304,Proposito_programa!$C$2:$E$59,3,FALSE))," ",VLOOKUP(L304,Proposito_programa!$C$2:$E$59,3,FALSE))</f>
        <v>Propósito 1: Hacer un nuevo contrato social para incrementar la inclusión social, productiva y política</v>
      </c>
      <c r="O304" s="185" t="s">
        <v>1898</v>
      </c>
      <c r="P304" s="186">
        <v>1</v>
      </c>
      <c r="Q304" s="187">
        <v>1013620667</v>
      </c>
      <c r="R304" s="341" t="s">
        <v>1467</v>
      </c>
      <c r="S304" s="187" t="s">
        <v>362</v>
      </c>
      <c r="T304" s="187"/>
      <c r="U304" s="188"/>
      <c r="V304" s="189"/>
      <c r="W304" s="190">
        <v>41600000</v>
      </c>
      <c r="X304" s="191"/>
      <c r="Y304" s="192">
        <v>1</v>
      </c>
      <c r="Z304" s="190">
        <v>12306667</v>
      </c>
      <c r="AA304" s="260">
        <f t="shared" si="14"/>
        <v>53906667</v>
      </c>
      <c r="AB304" s="355">
        <v>48360000</v>
      </c>
      <c r="AC304" s="193">
        <v>44246</v>
      </c>
      <c r="AD304" s="193">
        <v>44249</v>
      </c>
      <c r="AE304" s="193">
        <v>44561</v>
      </c>
      <c r="AF304" s="194">
        <v>240</v>
      </c>
      <c r="AG304" s="194"/>
      <c r="AH304" s="195">
        <v>71</v>
      </c>
      <c r="AI304" s="187"/>
      <c r="AJ304" s="194"/>
      <c r="AK304" s="193"/>
      <c r="AL304" s="194"/>
      <c r="AM304" s="197"/>
      <c r="AN304" s="197"/>
      <c r="AO304" s="197" t="s">
        <v>1718</v>
      </c>
      <c r="AP304" s="197"/>
      <c r="AQ304" s="382">
        <f t="shared" si="13"/>
        <v>0.8971061037774789</v>
      </c>
      <c r="AR304" s="37"/>
      <c r="AS304" s="37"/>
      <c r="AT304" s="37"/>
      <c r="AU304" s="37"/>
      <c r="AV304" s="37"/>
      <c r="AW304" s="37"/>
    </row>
    <row r="305" spans="1:49" s="198" customFormat="1" ht="27.95" hidden="1" customHeight="1">
      <c r="A305" s="198">
        <v>1</v>
      </c>
      <c r="B305" s="176">
        <v>141</v>
      </c>
      <c r="C305" s="176">
        <v>2021</v>
      </c>
      <c r="D305" s="176" t="s">
        <v>762</v>
      </c>
      <c r="E305" s="177" t="s">
        <v>763</v>
      </c>
      <c r="F305" s="178" t="s">
        <v>90</v>
      </c>
      <c r="G305" s="179" t="s">
        <v>29</v>
      </c>
      <c r="H305" s="180" t="s">
        <v>111</v>
      </c>
      <c r="I305" s="181" t="s">
        <v>1089</v>
      </c>
      <c r="J305" s="182" t="s">
        <v>85</v>
      </c>
      <c r="K305" s="229" t="s">
        <v>268</v>
      </c>
      <c r="L305" s="183">
        <v>57</v>
      </c>
      <c r="M305" s="184" t="str">
        <f>IF(ISERROR(VLOOKUP(L305,Proposito_programa!$C$2:$E$59,2,FALSE))," ",VLOOKUP(L305,Proposito_programa!$C$2:$E$59,2,FALSE))</f>
        <v>Gestión pública local</v>
      </c>
      <c r="N305" s="184" t="str">
        <f>IF(ISERROR(VLOOKUP(L305,Proposito_programa!$C$2:$E$59,3,FALSE))," ",VLOOKUP(L305,Proposito_programa!$C$2:$E$59,3,FALSE))</f>
        <v>Propósito 5: Construir Bogotá - Región con gobierno abierto, transparente y ciudadanía consciente</v>
      </c>
      <c r="O305" s="185" t="s">
        <v>1920</v>
      </c>
      <c r="P305" s="186">
        <v>1</v>
      </c>
      <c r="Q305" s="187">
        <v>1032436573</v>
      </c>
      <c r="R305" s="341" t="s">
        <v>1497</v>
      </c>
      <c r="S305" s="187" t="s">
        <v>362</v>
      </c>
      <c r="T305" s="187"/>
      <c r="U305" s="188"/>
      <c r="V305" s="189"/>
      <c r="W305" s="190">
        <v>26000000</v>
      </c>
      <c r="X305" s="191"/>
      <c r="Y305" s="192"/>
      <c r="Z305" s="190"/>
      <c r="AA305" s="260">
        <f t="shared" si="14"/>
        <v>26000000</v>
      </c>
      <c r="AB305" s="355">
        <v>23400000</v>
      </c>
      <c r="AC305" s="193">
        <v>44251</v>
      </c>
      <c r="AD305" s="193">
        <v>44256</v>
      </c>
      <c r="AE305" s="193">
        <v>44561</v>
      </c>
      <c r="AF305" s="194">
        <v>300</v>
      </c>
      <c r="AG305" s="194"/>
      <c r="AH305" s="195"/>
      <c r="AI305" s="187"/>
      <c r="AJ305" s="194"/>
      <c r="AK305" s="193"/>
      <c r="AL305" s="194"/>
      <c r="AM305" s="197"/>
      <c r="AN305" s="197"/>
      <c r="AO305" s="197" t="s">
        <v>1718</v>
      </c>
      <c r="AP305" s="197"/>
      <c r="AQ305" s="382">
        <f t="shared" si="13"/>
        <v>0.9</v>
      </c>
      <c r="AR305" s="37"/>
      <c r="AS305" s="37"/>
      <c r="AT305" s="37"/>
      <c r="AU305" s="37"/>
      <c r="AV305" s="37"/>
      <c r="AW305" s="37"/>
    </row>
    <row r="306" spans="1:49" s="198" customFormat="1" ht="27.95" hidden="1" customHeight="1">
      <c r="A306" s="198">
        <v>1</v>
      </c>
      <c r="B306" s="176">
        <v>279</v>
      </c>
      <c r="C306" s="176">
        <v>2021</v>
      </c>
      <c r="D306" s="176" t="s">
        <v>977</v>
      </c>
      <c r="E306" s="332" t="s">
        <v>978</v>
      </c>
      <c r="F306" s="178" t="s">
        <v>88</v>
      </c>
      <c r="G306" s="179" t="s">
        <v>89</v>
      </c>
      <c r="H306" s="180" t="s">
        <v>98</v>
      </c>
      <c r="I306" s="181" t="s">
        <v>1165</v>
      </c>
      <c r="J306" s="182" t="s">
        <v>85</v>
      </c>
      <c r="K306" s="229" t="s">
        <v>268</v>
      </c>
      <c r="L306" s="183">
        <v>6</v>
      </c>
      <c r="M306" s="184" t="str">
        <f>IF(ISERROR(VLOOKUP(L306,Proposito_programa!$C$2:$E$59,2,FALSE))," ",VLOOKUP(L306,Proposito_programa!$C$2:$E$59,2,FALSE))</f>
        <v>Sistema Distrital de Cuidado</v>
      </c>
      <c r="N306" s="184" t="str">
        <f>IF(ISERROR(VLOOKUP(L306,Proposito_programa!$C$2:$E$59,3,FALSE))," ",VLOOKUP(L306,Proposito_programa!$C$2:$E$59,3,FALSE))</f>
        <v>Propósito 1: Hacer un nuevo contrato social para incrementar la inclusión social, productiva y política</v>
      </c>
      <c r="O306" s="185" t="s">
        <v>1906</v>
      </c>
      <c r="P306" s="186">
        <v>9</v>
      </c>
      <c r="Q306" s="187">
        <v>900206910</v>
      </c>
      <c r="R306" s="341" t="s">
        <v>1632</v>
      </c>
      <c r="S306" s="187" t="s">
        <v>363</v>
      </c>
      <c r="T306" s="187"/>
      <c r="U306" s="188"/>
      <c r="V306" s="189"/>
      <c r="W306" s="190">
        <v>259540355</v>
      </c>
      <c r="X306" s="191"/>
      <c r="Y306" s="192"/>
      <c r="Z306" s="190"/>
      <c r="AA306" s="260">
        <f t="shared" si="14"/>
        <v>259540355</v>
      </c>
      <c r="AB306" s="355">
        <v>38931053</v>
      </c>
      <c r="AC306" s="193">
        <v>44438</v>
      </c>
      <c r="AD306" s="193">
        <v>44445</v>
      </c>
      <c r="AE306" s="193">
        <v>44625</v>
      </c>
      <c r="AF306" s="194">
        <v>180</v>
      </c>
      <c r="AG306" s="194"/>
      <c r="AH306" s="195"/>
      <c r="AI306" s="196"/>
      <c r="AJ306" s="194"/>
      <c r="AK306" s="193"/>
      <c r="AL306" s="194"/>
      <c r="AM306" s="197"/>
      <c r="AN306" s="197" t="s">
        <v>1718</v>
      </c>
      <c r="AO306" s="197"/>
      <c r="AP306" s="197"/>
      <c r="AQ306" s="382">
        <f t="shared" si="13"/>
        <v>0.14999999903675865</v>
      </c>
      <c r="AR306" s="37"/>
      <c r="AS306" s="37"/>
      <c r="AT306" s="37"/>
      <c r="AU306" s="37"/>
      <c r="AV306" s="37"/>
      <c r="AW306" s="37"/>
    </row>
    <row r="307" spans="1:49" s="198" customFormat="1" ht="27.95" hidden="1" customHeight="1">
      <c r="A307" s="198">
        <v>1</v>
      </c>
      <c r="B307" s="176">
        <v>295</v>
      </c>
      <c r="C307" s="176">
        <v>2021</v>
      </c>
      <c r="D307" s="176" t="s">
        <v>1212</v>
      </c>
      <c r="E307" s="333" t="s">
        <v>1213</v>
      </c>
      <c r="F307" s="178" t="s">
        <v>88</v>
      </c>
      <c r="G307" s="179" t="s">
        <v>89</v>
      </c>
      <c r="H307" s="180" t="s">
        <v>98</v>
      </c>
      <c r="I307" s="181" t="s">
        <v>1313</v>
      </c>
      <c r="J307" s="182" t="s">
        <v>85</v>
      </c>
      <c r="K307" s="229" t="s">
        <v>268</v>
      </c>
      <c r="L307" s="183">
        <v>8</v>
      </c>
      <c r="M307" s="184" t="str">
        <f>IF(ISERROR(VLOOKUP(L307,Proposito_programa!$C$2:$E$59,2,FALSE))," ",VLOOKUP(L307,Proposito_programa!$C$2:$E$59,2,FALSE))</f>
        <v>Prevención y atención de maternidad temprana</v>
      </c>
      <c r="N307" s="184" t="str">
        <f>IF(ISERROR(VLOOKUP(L307,Proposito_programa!$C$2:$E$59,3,FALSE))," ",VLOOKUP(L307,Proposito_programa!$C$2:$E$59,3,FALSE))</f>
        <v>Propósito 1: Hacer un nuevo contrato social para incrementar la inclusión social, productiva y política</v>
      </c>
      <c r="O307" s="185" t="s">
        <v>1907</v>
      </c>
      <c r="P307" s="186">
        <v>6</v>
      </c>
      <c r="Q307" s="187">
        <v>900175862</v>
      </c>
      <c r="R307" s="341" t="s">
        <v>1651</v>
      </c>
      <c r="S307" s="187" t="s">
        <v>363</v>
      </c>
      <c r="T307" s="187"/>
      <c r="U307" s="188"/>
      <c r="V307" s="189"/>
      <c r="W307" s="190">
        <v>221560645</v>
      </c>
      <c r="X307" s="191"/>
      <c r="Y307" s="192"/>
      <c r="Z307" s="190"/>
      <c r="AA307" s="260">
        <f t="shared" si="14"/>
        <v>221560645</v>
      </c>
      <c r="AB307" s="355">
        <v>44312129</v>
      </c>
      <c r="AC307" s="193">
        <v>44468</v>
      </c>
      <c r="AD307" s="193">
        <v>44480</v>
      </c>
      <c r="AE307" s="193">
        <v>44661</v>
      </c>
      <c r="AF307" s="194">
        <v>180</v>
      </c>
      <c r="AG307" s="194"/>
      <c r="AH307" s="195"/>
      <c r="AI307" s="196"/>
      <c r="AJ307" s="194"/>
      <c r="AK307" s="193"/>
      <c r="AL307" s="194"/>
      <c r="AM307" s="197"/>
      <c r="AN307" s="197" t="s">
        <v>1718</v>
      </c>
      <c r="AO307" s="197"/>
      <c r="AP307" s="197"/>
      <c r="AQ307" s="382">
        <f t="shared" si="13"/>
        <v>0.2</v>
      </c>
      <c r="AR307" s="37"/>
      <c r="AS307" s="37"/>
      <c r="AT307" s="37"/>
      <c r="AU307" s="37"/>
      <c r="AV307" s="37"/>
      <c r="AW307" s="37"/>
    </row>
    <row r="308" spans="1:49" s="198" customFormat="1" ht="27.95" hidden="1" customHeight="1">
      <c r="A308" s="198">
        <v>1</v>
      </c>
      <c r="B308" s="176">
        <v>232</v>
      </c>
      <c r="C308" s="176">
        <v>2021</v>
      </c>
      <c r="D308" s="176" t="s">
        <v>889</v>
      </c>
      <c r="E308" s="177" t="s">
        <v>891</v>
      </c>
      <c r="F308" s="178" t="s">
        <v>100</v>
      </c>
      <c r="G308" s="179" t="s">
        <v>29</v>
      </c>
      <c r="H308" s="180" t="s">
        <v>100</v>
      </c>
      <c r="I308" s="181" t="s">
        <v>1135</v>
      </c>
      <c r="J308" s="182" t="s">
        <v>84</v>
      </c>
      <c r="K308" s="229" t="s">
        <v>268</v>
      </c>
      <c r="L308" s="183" t="s">
        <v>115</v>
      </c>
      <c r="M308" s="184" t="str">
        <f>IF(ISERROR(VLOOKUP(L308,Proposito_programa!$C$2:$E$59,2,FALSE))," ",VLOOKUP(L308,Proposito_programa!$C$2:$E$59,2,FALSE))</f>
        <v xml:space="preserve"> </v>
      </c>
      <c r="N308" s="184" t="str">
        <f>IF(ISERROR(VLOOKUP(L308,Proposito_programa!$C$2:$E$59,3,FALSE))," ",VLOOKUP(L308,Proposito_programa!$C$2:$E$59,3,FALSE))</f>
        <v xml:space="preserve"> </v>
      </c>
      <c r="O308" s="185" t="s">
        <v>1355</v>
      </c>
      <c r="P308" s="186">
        <v>1</v>
      </c>
      <c r="Q308" s="187">
        <v>899999061</v>
      </c>
      <c r="R308" s="341" t="s">
        <v>1863</v>
      </c>
      <c r="S308" s="187" t="s">
        <v>363</v>
      </c>
      <c r="T308" s="187"/>
      <c r="U308" s="188"/>
      <c r="V308" s="189"/>
      <c r="W308" s="190">
        <v>0</v>
      </c>
      <c r="X308" s="191"/>
      <c r="Y308" s="192"/>
      <c r="Z308" s="190"/>
      <c r="AA308" s="260">
        <f t="shared" si="14"/>
        <v>0</v>
      </c>
      <c r="AB308" s="348" t="s">
        <v>1931</v>
      </c>
      <c r="AC308" s="193">
        <v>44351</v>
      </c>
      <c r="AD308" s="193">
        <v>44355</v>
      </c>
      <c r="AE308" s="193">
        <v>44742</v>
      </c>
      <c r="AF308" s="194">
        <v>384</v>
      </c>
      <c r="AG308" s="194"/>
      <c r="AH308" s="195"/>
      <c r="AI308" s="187"/>
      <c r="AJ308" s="194"/>
      <c r="AK308" s="193"/>
      <c r="AL308" s="194"/>
      <c r="AM308" s="197"/>
      <c r="AN308" s="197" t="s">
        <v>1718</v>
      </c>
      <c r="AO308" s="197"/>
      <c r="AP308" s="197"/>
      <c r="AQ308" s="382" t="str">
        <f t="shared" si="13"/>
        <v>-</v>
      </c>
      <c r="AR308" s="37"/>
      <c r="AS308" s="37"/>
      <c r="AT308" s="37"/>
      <c r="AU308" s="37"/>
      <c r="AV308" s="37"/>
      <c r="AW308" s="37"/>
    </row>
    <row r="309" spans="1:49" s="198" customFormat="1" ht="27.95" customHeight="1">
      <c r="A309" s="198">
        <v>1</v>
      </c>
      <c r="B309" s="176">
        <v>321</v>
      </c>
      <c r="C309" s="176">
        <v>2019</v>
      </c>
      <c r="D309" s="176" t="s">
        <v>1724</v>
      </c>
      <c r="E309" s="333" t="s">
        <v>1725</v>
      </c>
      <c r="F309" s="178" t="s">
        <v>82</v>
      </c>
      <c r="G309" s="179" t="s">
        <v>91</v>
      </c>
      <c r="H309" s="180" t="s">
        <v>115</v>
      </c>
      <c r="I309" s="181" t="s">
        <v>1735</v>
      </c>
      <c r="J309" s="182" t="s">
        <v>85</v>
      </c>
      <c r="K309" s="229" t="s">
        <v>268</v>
      </c>
      <c r="L309" s="183">
        <v>49</v>
      </c>
      <c r="M309" s="184" t="str">
        <f>IF(ISERROR(VLOOKUP(L309,Proposito_programa!$C$2:$E$59,2,FALSE))," ",VLOOKUP(L309,Proposito_programa!$C$2:$E$59,2,FALSE))</f>
        <v>Movilidad segura, sostenible y accesible</v>
      </c>
      <c r="N309" s="184" t="str">
        <f>IF(ISERROR(VLOOKUP(L309,Proposito_programa!$C$2:$E$59,3,FALSE))," ",VLOOKUP(L309,Proposito_programa!$C$2:$E$59,3,FALSE))</f>
        <v>Propósito 4: Hacer de Bogotá Región un modelo de movilidad multimodal, incluyente y sostenible</v>
      </c>
      <c r="O309" s="185" t="s">
        <v>1917</v>
      </c>
      <c r="P309" s="186">
        <v>1</v>
      </c>
      <c r="Q309" s="187">
        <v>901351603</v>
      </c>
      <c r="R309" s="341" t="s">
        <v>1742</v>
      </c>
      <c r="S309" s="187" t="s">
        <v>365</v>
      </c>
      <c r="T309" s="187">
        <v>900316090</v>
      </c>
      <c r="U309" s="188" t="s">
        <v>1875</v>
      </c>
      <c r="V309" s="189">
        <v>0.5</v>
      </c>
      <c r="W309" s="190"/>
      <c r="X309" s="191"/>
      <c r="Y309" s="192">
        <v>2</v>
      </c>
      <c r="Z309" s="190">
        <v>2759113000</v>
      </c>
      <c r="AA309" s="260">
        <f t="shared" si="14"/>
        <v>2759113000</v>
      </c>
      <c r="AB309" s="355">
        <v>151231128</v>
      </c>
      <c r="AC309" s="193">
        <v>44328</v>
      </c>
      <c r="AD309" s="193">
        <v>44328</v>
      </c>
      <c r="AE309" s="193">
        <v>44603</v>
      </c>
      <c r="AF309" s="194">
        <v>660</v>
      </c>
      <c r="AG309" s="194">
        <v>5</v>
      </c>
      <c r="AH309" s="195">
        <v>660</v>
      </c>
      <c r="AI309" s="196"/>
      <c r="AJ309" s="194"/>
      <c r="AK309" s="193"/>
      <c r="AL309" s="194"/>
      <c r="AM309" s="197"/>
      <c r="AN309" s="197" t="s">
        <v>1718</v>
      </c>
      <c r="AO309" s="197"/>
      <c r="AP309" s="197"/>
      <c r="AQ309" s="382">
        <f t="shared" si="13"/>
        <v>5.4811502102306064E-2</v>
      </c>
      <c r="AR309" s="37"/>
      <c r="AS309" s="37"/>
      <c r="AT309" s="37"/>
      <c r="AU309" s="37"/>
      <c r="AV309" s="37"/>
      <c r="AW309" s="37"/>
    </row>
    <row r="310" spans="1:49" s="198" customFormat="1" ht="27.95" customHeight="1">
      <c r="A310" s="198">
        <v>0</v>
      </c>
      <c r="B310" s="176">
        <v>321</v>
      </c>
      <c r="C310" s="176">
        <v>2019</v>
      </c>
      <c r="D310" s="176" t="s">
        <v>1724</v>
      </c>
      <c r="E310" s="333" t="s">
        <v>1725</v>
      </c>
      <c r="F310" s="178" t="s">
        <v>82</v>
      </c>
      <c r="G310" s="179" t="s">
        <v>91</v>
      </c>
      <c r="H310" s="180" t="s">
        <v>115</v>
      </c>
      <c r="I310" s="181" t="s">
        <v>1735</v>
      </c>
      <c r="J310" s="182" t="s">
        <v>85</v>
      </c>
      <c r="K310" s="229" t="s">
        <v>268</v>
      </c>
      <c r="L310" s="183">
        <v>49</v>
      </c>
      <c r="M310" s="184" t="str">
        <f>IF(ISERROR(VLOOKUP(L310,Proposito_programa!$C$2:$E$59,2,FALSE))," ",VLOOKUP(L310,Proposito_programa!$C$2:$E$59,2,FALSE))</f>
        <v>Movilidad segura, sostenible y accesible</v>
      </c>
      <c r="N310" s="184" t="str">
        <f>IF(ISERROR(VLOOKUP(L310,Proposito_programa!$C$2:$E$59,3,FALSE))," ",VLOOKUP(L310,Proposito_programa!$C$2:$E$59,3,FALSE))</f>
        <v>Propósito 4: Hacer de Bogotá Región un modelo de movilidad multimodal, incluyente y sostenible</v>
      </c>
      <c r="O310" s="185" t="s">
        <v>1917</v>
      </c>
      <c r="P310" s="186">
        <v>1</v>
      </c>
      <c r="Q310" s="187">
        <v>901351603</v>
      </c>
      <c r="R310" s="341" t="s">
        <v>1742</v>
      </c>
      <c r="S310" s="187" t="s">
        <v>365</v>
      </c>
      <c r="T310" s="187">
        <v>900351236</v>
      </c>
      <c r="U310" s="188" t="s">
        <v>1876</v>
      </c>
      <c r="V310" s="189">
        <v>0.5</v>
      </c>
      <c r="W310" s="190">
        <v>0</v>
      </c>
      <c r="X310" s="191"/>
      <c r="Y310" s="192"/>
      <c r="Z310" s="190"/>
      <c r="AA310" s="260">
        <f t="shared" si="14"/>
        <v>0</v>
      </c>
      <c r="AB310" s="355">
        <v>0</v>
      </c>
      <c r="AC310" s="193">
        <v>44328</v>
      </c>
      <c r="AD310" s="193">
        <v>44328</v>
      </c>
      <c r="AE310" s="193">
        <v>44603</v>
      </c>
      <c r="AF310" s="194">
        <v>660</v>
      </c>
      <c r="AG310" s="194">
        <v>5</v>
      </c>
      <c r="AH310" s="195">
        <v>660</v>
      </c>
      <c r="AI310" s="196"/>
      <c r="AJ310" s="194"/>
      <c r="AK310" s="193"/>
      <c r="AL310" s="194"/>
      <c r="AM310" s="197"/>
      <c r="AN310" s="197" t="s">
        <v>1718</v>
      </c>
      <c r="AO310" s="197"/>
      <c r="AP310" s="197"/>
      <c r="AQ310" s="382" t="str">
        <f t="shared" si="13"/>
        <v>-</v>
      </c>
      <c r="AR310" s="37"/>
      <c r="AS310" s="37"/>
      <c r="AT310" s="37"/>
      <c r="AU310" s="37"/>
      <c r="AV310" s="37"/>
      <c r="AW310" s="37"/>
    </row>
    <row r="311" spans="1:49" s="198" customFormat="1" ht="27.95" hidden="1" customHeight="1">
      <c r="A311" s="198">
        <v>1</v>
      </c>
      <c r="B311" s="176">
        <v>322</v>
      </c>
      <c r="C311" s="176">
        <v>2021</v>
      </c>
      <c r="D311" s="176" t="s">
        <v>1268</v>
      </c>
      <c r="E311" s="332" t="s">
        <v>1269</v>
      </c>
      <c r="F311" s="178" t="s">
        <v>82</v>
      </c>
      <c r="G311" s="179" t="s">
        <v>91</v>
      </c>
      <c r="H311" s="180" t="s">
        <v>115</v>
      </c>
      <c r="I311" s="181" t="s">
        <v>1339</v>
      </c>
      <c r="J311" s="182" t="s">
        <v>85</v>
      </c>
      <c r="K311" s="229" t="s">
        <v>268</v>
      </c>
      <c r="L311" s="183">
        <v>30</v>
      </c>
      <c r="M311" s="184" t="str">
        <f>IF(ISERROR(VLOOKUP(L311,Proposito_programa!$C$2:$E$59,2,FALSE))," ",VLOOKUP(L311,Proposito_programa!$C$2:$E$59,2,FALSE))</f>
        <v>Eficiencia en la atención de emergencias</v>
      </c>
      <c r="N311" s="184" t="str">
        <f>IF(ISERROR(VLOOKUP(L311,Proposito_programa!$C$2:$E$59,3,FALSE))," ",VLOOKUP(L311,Proposito_programa!$C$2:$E$59,3,FALSE))</f>
        <v>Propósito 2 : Cambiar Nuestros Hábitos de Vida para Reverdecer a Bogotá y Adaptarnos y Mitigar la Crisis Climática</v>
      </c>
      <c r="O311" s="185" t="s">
        <v>1909</v>
      </c>
      <c r="P311" s="186">
        <v>4</v>
      </c>
      <c r="Q311" s="337"/>
      <c r="R311" s="341" t="s">
        <v>1677</v>
      </c>
      <c r="S311" s="187" t="s">
        <v>365</v>
      </c>
      <c r="T311" s="187">
        <v>901212455</v>
      </c>
      <c r="U311" s="188" t="s">
        <v>1867</v>
      </c>
      <c r="V311" s="189">
        <v>0.2</v>
      </c>
      <c r="W311" s="190">
        <v>2092337151</v>
      </c>
      <c r="X311" s="191"/>
      <c r="Y311" s="192"/>
      <c r="Z311" s="190"/>
      <c r="AA311" s="260">
        <f t="shared" si="14"/>
        <v>2092337151</v>
      </c>
      <c r="AB311" s="355">
        <v>0</v>
      </c>
      <c r="AC311" s="193">
        <v>44558</v>
      </c>
      <c r="AD311" s="193" t="s">
        <v>1862</v>
      </c>
      <c r="AE311" s="193" t="s">
        <v>1862</v>
      </c>
      <c r="AF311" s="194">
        <v>150</v>
      </c>
      <c r="AG311" s="194"/>
      <c r="AH311" s="195"/>
      <c r="AI311" s="196"/>
      <c r="AJ311" s="194"/>
      <c r="AK311" s="193"/>
      <c r="AL311" s="194"/>
      <c r="AM311" s="197" t="s">
        <v>1718</v>
      </c>
      <c r="AN311" s="197"/>
      <c r="AO311" s="197"/>
      <c r="AP311" s="197"/>
      <c r="AQ311" s="382">
        <f t="shared" si="13"/>
        <v>0</v>
      </c>
      <c r="AR311" s="37"/>
      <c r="AS311" s="37"/>
      <c r="AT311" s="37"/>
      <c r="AU311" s="37"/>
      <c r="AV311" s="37"/>
      <c r="AW311" s="37"/>
    </row>
    <row r="312" spans="1:49" s="198" customFormat="1" ht="27.95" hidden="1" customHeight="1">
      <c r="A312" s="198">
        <v>0</v>
      </c>
      <c r="B312" s="176">
        <v>322</v>
      </c>
      <c r="C312" s="176">
        <v>2021</v>
      </c>
      <c r="D312" s="176" t="s">
        <v>1268</v>
      </c>
      <c r="E312" s="332" t="s">
        <v>1269</v>
      </c>
      <c r="F312" s="178" t="s">
        <v>82</v>
      </c>
      <c r="G312" s="179" t="s">
        <v>91</v>
      </c>
      <c r="H312" s="180" t="s">
        <v>115</v>
      </c>
      <c r="I312" s="181" t="s">
        <v>1339</v>
      </c>
      <c r="J312" s="182" t="s">
        <v>85</v>
      </c>
      <c r="K312" s="229" t="s">
        <v>268</v>
      </c>
      <c r="L312" s="183">
        <v>30</v>
      </c>
      <c r="M312" s="184" t="str">
        <f>IF(ISERROR(VLOOKUP(L312,Proposito_programa!$C$2:$E$59,2,FALSE))," ",VLOOKUP(L312,Proposito_programa!$C$2:$E$59,2,FALSE))</f>
        <v>Eficiencia en la atención de emergencias</v>
      </c>
      <c r="N312" s="184" t="str">
        <f>IF(ISERROR(VLOOKUP(L312,Proposito_programa!$C$2:$E$59,3,FALSE))," ",VLOOKUP(L312,Proposito_programa!$C$2:$E$59,3,FALSE))</f>
        <v>Propósito 2 : Cambiar Nuestros Hábitos de Vida para Reverdecer a Bogotá y Adaptarnos y Mitigar la Crisis Climática</v>
      </c>
      <c r="O312" s="185" t="s">
        <v>1909</v>
      </c>
      <c r="P312" s="186">
        <v>4</v>
      </c>
      <c r="Q312" s="337"/>
      <c r="R312" s="341" t="s">
        <v>1677</v>
      </c>
      <c r="S312" s="187" t="s">
        <v>365</v>
      </c>
      <c r="T312" s="187">
        <v>900204854</v>
      </c>
      <c r="U312" s="188" t="s">
        <v>1868</v>
      </c>
      <c r="V312" s="189">
        <v>0.8</v>
      </c>
      <c r="W312" s="190">
        <v>0</v>
      </c>
      <c r="X312" s="191"/>
      <c r="Y312" s="192"/>
      <c r="Z312" s="190"/>
      <c r="AA312" s="260">
        <f t="shared" si="14"/>
        <v>0</v>
      </c>
      <c r="AB312" s="355">
        <v>0</v>
      </c>
      <c r="AC312" s="193">
        <v>44558</v>
      </c>
      <c r="AD312" s="193" t="s">
        <v>1862</v>
      </c>
      <c r="AE312" s="193" t="s">
        <v>1862</v>
      </c>
      <c r="AF312" s="194">
        <v>150</v>
      </c>
      <c r="AG312" s="194"/>
      <c r="AH312" s="195"/>
      <c r="AI312" s="196"/>
      <c r="AJ312" s="194"/>
      <c r="AK312" s="193"/>
      <c r="AL312" s="194"/>
      <c r="AM312" s="197" t="s">
        <v>1718</v>
      </c>
      <c r="AN312" s="197"/>
      <c r="AO312" s="197"/>
      <c r="AP312" s="197"/>
      <c r="AQ312" s="382" t="str">
        <f t="shared" si="13"/>
        <v>-</v>
      </c>
      <c r="AR312" s="37"/>
      <c r="AS312" s="37"/>
      <c r="AT312" s="37"/>
      <c r="AU312" s="37"/>
      <c r="AV312" s="37"/>
      <c r="AW312" s="37"/>
    </row>
    <row r="313" spans="1:49" s="198" customFormat="1" ht="27.95" hidden="1" customHeight="1">
      <c r="A313" s="198">
        <v>1</v>
      </c>
      <c r="B313" s="176">
        <v>329</v>
      </c>
      <c r="C313" s="176">
        <v>2021</v>
      </c>
      <c r="D313" s="176" t="s">
        <v>1282</v>
      </c>
      <c r="E313" s="177" t="s">
        <v>1283</v>
      </c>
      <c r="F313" s="178" t="s">
        <v>49</v>
      </c>
      <c r="G313" s="179" t="s">
        <v>83</v>
      </c>
      <c r="H313" s="180" t="s">
        <v>115</v>
      </c>
      <c r="I313" s="181" t="s">
        <v>1346</v>
      </c>
      <c r="J313" s="182" t="s">
        <v>85</v>
      </c>
      <c r="K313" s="229" t="s">
        <v>268</v>
      </c>
      <c r="L313" s="183">
        <v>55</v>
      </c>
      <c r="M313" s="184" t="str">
        <f>IF(ISERROR(VLOOKUP(L313,Proposito_programa!$C$2:$E$59,2,FALSE))," ",VLOOKUP(L313,Proposito_programa!$C$2:$E$59,2,FALSE))</f>
        <v>Fortalecimiento de cultura ciudadana y su institucionalidad</v>
      </c>
      <c r="N313" s="184" t="str">
        <f>IF(ISERROR(VLOOKUP(L313,Proposito_programa!$C$2:$E$59,3,FALSE))," ",VLOOKUP(L313,Proposito_programa!$C$2:$E$59,3,FALSE))</f>
        <v>Propósito 5: Construir Bogotá - Región con gobierno abierto, transparente y ciudadanía consciente</v>
      </c>
      <c r="O313" s="185" t="s">
        <v>1918</v>
      </c>
      <c r="P313" s="186">
        <v>3</v>
      </c>
      <c r="Q313" s="187">
        <v>901553323</v>
      </c>
      <c r="R313" s="341" t="s">
        <v>1684</v>
      </c>
      <c r="S313" s="187" t="s">
        <v>365</v>
      </c>
      <c r="T313" s="187">
        <v>9000073566</v>
      </c>
      <c r="U313" s="188" t="s">
        <v>1873</v>
      </c>
      <c r="V313" s="189">
        <v>0.5</v>
      </c>
      <c r="W313" s="190">
        <v>81969580</v>
      </c>
      <c r="X313" s="191"/>
      <c r="Y313" s="192"/>
      <c r="Z313" s="190"/>
      <c r="AA313" s="260">
        <f t="shared" si="14"/>
        <v>81969580</v>
      </c>
      <c r="AB313" s="355">
        <v>0</v>
      </c>
      <c r="AC313" s="193">
        <v>44559</v>
      </c>
      <c r="AD313" s="193" t="s">
        <v>1862</v>
      </c>
      <c r="AE313" s="193" t="s">
        <v>1862</v>
      </c>
      <c r="AF313" s="194">
        <v>120</v>
      </c>
      <c r="AG313" s="194"/>
      <c r="AH313" s="195"/>
      <c r="AI313" s="196"/>
      <c r="AJ313" s="194"/>
      <c r="AK313" s="193"/>
      <c r="AL313" s="194"/>
      <c r="AM313" s="197" t="s">
        <v>1718</v>
      </c>
      <c r="AN313" s="197"/>
      <c r="AO313" s="197"/>
      <c r="AP313" s="197"/>
      <c r="AQ313" s="382">
        <f t="shared" si="13"/>
        <v>0</v>
      </c>
      <c r="AR313" s="37"/>
      <c r="AS313" s="37"/>
      <c r="AT313" s="37"/>
      <c r="AU313" s="37"/>
      <c r="AV313" s="37"/>
      <c r="AW313" s="37"/>
    </row>
    <row r="314" spans="1:49" s="198" customFormat="1" ht="27.95" hidden="1" customHeight="1">
      <c r="A314" s="198">
        <v>0</v>
      </c>
      <c r="B314" s="176">
        <v>329</v>
      </c>
      <c r="C314" s="176">
        <v>2021</v>
      </c>
      <c r="D314" s="176" t="s">
        <v>1282</v>
      </c>
      <c r="E314" s="177" t="s">
        <v>1283</v>
      </c>
      <c r="F314" s="178" t="s">
        <v>49</v>
      </c>
      <c r="G314" s="179" t="s">
        <v>83</v>
      </c>
      <c r="H314" s="180" t="s">
        <v>115</v>
      </c>
      <c r="I314" s="181" t="s">
        <v>1346</v>
      </c>
      <c r="J314" s="182" t="s">
        <v>85</v>
      </c>
      <c r="K314" s="229" t="s">
        <v>268</v>
      </c>
      <c r="L314" s="183">
        <v>55</v>
      </c>
      <c r="M314" s="184" t="str">
        <f>IF(ISERROR(VLOOKUP(L314,Proposito_programa!$C$2:$E$59,2,FALSE))," ",VLOOKUP(L314,Proposito_programa!$C$2:$E$59,2,FALSE))</f>
        <v>Fortalecimiento de cultura ciudadana y su institucionalidad</v>
      </c>
      <c r="N314" s="184" t="str">
        <f>IF(ISERROR(VLOOKUP(L314,Proposito_programa!$C$2:$E$59,3,FALSE))," ",VLOOKUP(L314,Proposito_programa!$C$2:$E$59,3,FALSE))</f>
        <v>Propósito 5: Construir Bogotá - Región con gobierno abierto, transparente y ciudadanía consciente</v>
      </c>
      <c r="O314" s="185" t="s">
        <v>1918</v>
      </c>
      <c r="P314" s="186">
        <v>3</v>
      </c>
      <c r="Q314" s="187">
        <v>901553323</v>
      </c>
      <c r="R314" s="341" t="s">
        <v>1684</v>
      </c>
      <c r="S314" s="187" t="s">
        <v>365</v>
      </c>
      <c r="T314" s="187">
        <v>9014891631</v>
      </c>
      <c r="U314" s="188" t="s">
        <v>1874</v>
      </c>
      <c r="V314" s="189">
        <v>0.5</v>
      </c>
      <c r="W314" s="190">
        <v>0</v>
      </c>
      <c r="X314" s="191"/>
      <c r="Y314" s="192"/>
      <c r="Z314" s="190"/>
      <c r="AA314" s="260">
        <f t="shared" si="14"/>
        <v>0</v>
      </c>
      <c r="AB314" s="355">
        <v>0</v>
      </c>
      <c r="AC314" s="193">
        <v>44559</v>
      </c>
      <c r="AD314" s="193" t="s">
        <v>1862</v>
      </c>
      <c r="AE314" s="193" t="s">
        <v>1862</v>
      </c>
      <c r="AF314" s="194">
        <v>120</v>
      </c>
      <c r="AG314" s="194"/>
      <c r="AH314" s="195"/>
      <c r="AI314" s="196"/>
      <c r="AJ314" s="194"/>
      <c r="AK314" s="193"/>
      <c r="AL314" s="194"/>
      <c r="AM314" s="197" t="s">
        <v>1718</v>
      </c>
      <c r="AN314" s="197"/>
      <c r="AO314" s="197"/>
      <c r="AP314" s="197"/>
      <c r="AQ314" s="382" t="str">
        <f t="shared" si="13"/>
        <v>-</v>
      </c>
      <c r="AR314" s="37"/>
      <c r="AS314" s="37"/>
      <c r="AT314" s="37"/>
      <c r="AU314" s="37"/>
      <c r="AV314" s="37"/>
      <c r="AW314" s="37"/>
    </row>
    <row r="315" spans="1:49" s="198" customFormat="1" ht="27.95" hidden="1" customHeight="1">
      <c r="A315" s="198">
        <v>1</v>
      </c>
      <c r="B315" s="176">
        <v>331</v>
      </c>
      <c r="C315" s="176">
        <v>2021</v>
      </c>
      <c r="D315" s="176" t="s">
        <v>1286</v>
      </c>
      <c r="E315" s="177" t="s">
        <v>1287</v>
      </c>
      <c r="F315" s="178" t="s">
        <v>49</v>
      </c>
      <c r="G315" s="179" t="s">
        <v>83</v>
      </c>
      <c r="H315" s="180" t="s">
        <v>115</v>
      </c>
      <c r="I315" s="181" t="s">
        <v>1348</v>
      </c>
      <c r="J315" s="182" t="s">
        <v>85</v>
      </c>
      <c r="K315" s="229" t="s">
        <v>268</v>
      </c>
      <c r="L315" s="183">
        <v>30</v>
      </c>
      <c r="M315" s="184" t="str">
        <f>IF(ISERROR(VLOOKUP(L315,Proposito_programa!$C$2:$E$59,2,FALSE))," ",VLOOKUP(L315,Proposito_programa!$C$2:$E$59,2,FALSE))</f>
        <v>Eficiencia en la atención de emergencias</v>
      </c>
      <c r="N315" s="184" t="str">
        <f>IF(ISERROR(VLOOKUP(L315,Proposito_programa!$C$2:$E$59,3,FALSE))," ",VLOOKUP(L315,Proposito_programa!$C$2:$E$59,3,FALSE))</f>
        <v>Propósito 2 : Cambiar Nuestros Hábitos de Vida para Reverdecer a Bogotá y Adaptarnos y Mitigar la Crisis Climática</v>
      </c>
      <c r="O315" s="185" t="s">
        <v>1909</v>
      </c>
      <c r="P315" s="186">
        <v>2</v>
      </c>
      <c r="Q315" s="337">
        <v>901565507</v>
      </c>
      <c r="R315" s="341" t="s">
        <v>1686</v>
      </c>
      <c r="S315" s="187" t="s">
        <v>365</v>
      </c>
      <c r="T315" s="187">
        <v>900107376</v>
      </c>
      <c r="U315" s="188" t="s">
        <v>1865</v>
      </c>
      <c r="V315" s="189">
        <v>0.7</v>
      </c>
      <c r="W315" s="190">
        <v>212977824</v>
      </c>
      <c r="X315" s="191"/>
      <c r="Y315" s="192"/>
      <c r="Z315" s="190"/>
      <c r="AA315" s="260">
        <f t="shared" si="14"/>
        <v>212977824</v>
      </c>
      <c r="AB315" s="355">
        <v>0</v>
      </c>
      <c r="AC315" s="193">
        <v>44560</v>
      </c>
      <c r="AD315" s="193" t="s">
        <v>1862</v>
      </c>
      <c r="AE315" s="193" t="s">
        <v>1862</v>
      </c>
      <c r="AF315" s="194">
        <v>150</v>
      </c>
      <c r="AG315" s="194"/>
      <c r="AH315" s="195"/>
      <c r="AI315" s="196"/>
      <c r="AJ315" s="194"/>
      <c r="AK315" s="193"/>
      <c r="AL315" s="194"/>
      <c r="AM315" s="197" t="s">
        <v>1718</v>
      </c>
      <c r="AN315" s="197"/>
      <c r="AO315" s="197"/>
      <c r="AP315" s="197"/>
      <c r="AQ315" s="382">
        <f t="shared" si="13"/>
        <v>0</v>
      </c>
      <c r="AR315" s="37"/>
      <c r="AS315" s="37"/>
      <c r="AT315" s="37"/>
      <c r="AU315" s="37"/>
      <c r="AV315" s="37"/>
      <c r="AW315" s="37"/>
    </row>
    <row r="316" spans="1:49" s="198" customFormat="1" ht="27.95" hidden="1" customHeight="1">
      <c r="A316" s="198">
        <v>0</v>
      </c>
      <c r="B316" s="176">
        <v>331</v>
      </c>
      <c r="C316" s="176">
        <v>2021</v>
      </c>
      <c r="D316" s="176" t="s">
        <v>1286</v>
      </c>
      <c r="E316" s="177" t="s">
        <v>1287</v>
      </c>
      <c r="F316" s="178" t="s">
        <v>49</v>
      </c>
      <c r="G316" s="179" t="s">
        <v>83</v>
      </c>
      <c r="H316" s="180" t="s">
        <v>115</v>
      </c>
      <c r="I316" s="181" t="s">
        <v>1348</v>
      </c>
      <c r="J316" s="182" t="s">
        <v>85</v>
      </c>
      <c r="K316" s="229" t="s">
        <v>268</v>
      </c>
      <c r="L316" s="183">
        <v>30</v>
      </c>
      <c r="M316" s="184" t="str">
        <f>IF(ISERROR(VLOOKUP(L316,Proposito_programa!$C$2:$E$59,2,FALSE))," ",VLOOKUP(L316,Proposito_programa!$C$2:$E$59,2,FALSE))</f>
        <v>Eficiencia en la atención de emergencias</v>
      </c>
      <c r="N316" s="184" t="str">
        <f>IF(ISERROR(VLOOKUP(L316,Proposito_programa!$C$2:$E$59,3,FALSE))," ",VLOOKUP(L316,Proposito_programa!$C$2:$E$59,3,FALSE))</f>
        <v>Propósito 2 : Cambiar Nuestros Hábitos de Vida para Reverdecer a Bogotá y Adaptarnos y Mitigar la Crisis Climática</v>
      </c>
      <c r="O316" s="185" t="s">
        <v>1909</v>
      </c>
      <c r="P316" s="186">
        <v>2</v>
      </c>
      <c r="Q316" s="337">
        <v>901565507</v>
      </c>
      <c r="R316" s="341" t="s">
        <v>1686</v>
      </c>
      <c r="S316" s="187" t="s">
        <v>365</v>
      </c>
      <c r="T316" s="187">
        <v>901154678</v>
      </c>
      <c r="U316" s="188" t="s">
        <v>1866</v>
      </c>
      <c r="V316" s="189">
        <v>0.3</v>
      </c>
      <c r="W316" s="190">
        <v>0</v>
      </c>
      <c r="X316" s="191"/>
      <c r="Y316" s="192"/>
      <c r="Z316" s="190"/>
      <c r="AA316" s="260">
        <f t="shared" si="14"/>
        <v>0</v>
      </c>
      <c r="AB316" s="355">
        <v>0</v>
      </c>
      <c r="AC316" s="193">
        <v>44560</v>
      </c>
      <c r="AD316" s="193" t="s">
        <v>1862</v>
      </c>
      <c r="AE316" s="193" t="s">
        <v>1862</v>
      </c>
      <c r="AF316" s="194"/>
      <c r="AG316" s="194"/>
      <c r="AH316" s="195"/>
      <c r="AI316" s="196"/>
      <c r="AJ316" s="194"/>
      <c r="AK316" s="193"/>
      <c r="AL316" s="194"/>
      <c r="AM316" s="197"/>
      <c r="AN316" s="197"/>
      <c r="AO316" s="197"/>
      <c r="AP316" s="197"/>
      <c r="AQ316" s="382" t="str">
        <f t="shared" si="13"/>
        <v>-</v>
      </c>
      <c r="AR316" s="37"/>
      <c r="AS316" s="37"/>
      <c r="AT316" s="37"/>
      <c r="AU316" s="37"/>
      <c r="AV316" s="37"/>
      <c r="AW316" s="37"/>
    </row>
    <row r="317" spans="1:49" s="198" customFormat="1" ht="27.95" customHeight="1">
      <c r="A317" s="198">
        <v>1</v>
      </c>
      <c r="B317" s="176">
        <v>273</v>
      </c>
      <c r="C317" s="176">
        <v>2020</v>
      </c>
      <c r="D317" s="176" t="s">
        <v>1746</v>
      </c>
      <c r="E317" s="332" t="s">
        <v>1753</v>
      </c>
      <c r="F317" s="178" t="s">
        <v>49</v>
      </c>
      <c r="G317" s="179" t="s">
        <v>83</v>
      </c>
      <c r="H317" s="180" t="s">
        <v>115</v>
      </c>
      <c r="I317" s="181" t="s">
        <v>1747</v>
      </c>
      <c r="J317" s="182" t="s">
        <v>85</v>
      </c>
      <c r="K317" s="229" t="s">
        <v>268</v>
      </c>
      <c r="L317" s="183">
        <v>49</v>
      </c>
      <c r="M317" s="184" t="str">
        <f>IF(ISERROR(VLOOKUP(L317,Proposito_programa!$C$2:$E$59,2,FALSE))," ",VLOOKUP(L317,Proposito_programa!$C$2:$E$59,2,FALSE))</f>
        <v>Movilidad segura, sostenible y accesible</v>
      </c>
      <c r="N317" s="184" t="str">
        <f>IF(ISERROR(VLOOKUP(L317,Proposito_programa!$C$2:$E$59,3,FALSE))," ",VLOOKUP(L317,Proposito_programa!$C$2:$E$59,3,FALSE))</f>
        <v>Propósito 4: Hacer de Bogotá Región un modelo de movilidad multimodal, incluyente y sostenible</v>
      </c>
      <c r="O317" s="185" t="s">
        <v>1917</v>
      </c>
      <c r="P317" s="186">
        <v>1</v>
      </c>
      <c r="Q317" s="187">
        <v>901405970</v>
      </c>
      <c r="R317" s="341" t="s">
        <v>1761</v>
      </c>
      <c r="S317" s="187" t="s">
        <v>365</v>
      </c>
      <c r="T317" s="187">
        <v>830515117</v>
      </c>
      <c r="U317" s="188" t="s">
        <v>1877</v>
      </c>
      <c r="V317" s="189">
        <v>0.6</v>
      </c>
      <c r="W317" s="190"/>
      <c r="X317" s="191"/>
      <c r="Y317" s="192">
        <v>1</v>
      </c>
      <c r="Z317" s="190">
        <v>45134272</v>
      </c>
      <c r="AA317" s="260">
        <f t="shared" si="14"/>
        <v>45134272</v>
      </c>
      <c r="AB317" s="355">
        <v>0</v>
      </c>
      <c r="AC317" s="193">
        <v>44405</v>
      </c>
      <c r="AD317" s="193">
        <v>44405</v>
      </c>
      <c r="AE317" s="193">
        <v>44805</v>
      </c>
      <c r="AF317" s="194">
        <v>255</v>
      </c>
      <c r="AG317" s="194">
        <v>1</v>
      </c>
      <c r="AH317" s="195">
        <v>45</v>
      </c>
      <c r="AI317" s="196"/>
      <c r="AJ317" s="194"/>
      <c r="AK317" s="193"/>
      <c r="AL317" s="194"/>
      <c r="AM317" s="197"/>
      <c r="AN317" s="197" t="s">
        <v>1718</v>
      </c>
      <c r="AO317" s="197"/>
      <c r="AP317" s="197"/>
      <c r="AQ317" s="382">
        <f t="shared" si="13"/>
        <v>0</v>
      </c>
      <c r="AR317" s="37"/>
      <c r="AS317" s="37"/>
      <c r="AT317" s="37"/>
      <c r="AU317" s="37"/>
      <c r="AV317" s="37"/>
      <c r="AW317" s="37"/>
    </row>
    <row r="318" spans="1:49" s="198" customFormat="1" ht="27.95" customHeight="1">
      <c r="A318" s="198">
        <v>0</v>
      </c>
      <c r="B318" s="176">
        <v>273</v>
      </c>
      <c r="C318" s="176">
        <v>2020</v>
      </c>
      <c r="D318" s="176" t="s">
        <v>1746</v>
      </c>
      <c r="E318" s="332" t="s">
        <v>1753</v>
      </c>
      <c r="F318" s="178" t="s">
        <v>49</v>
      </c>
      <c r="G318" s="179" t="s">
        <v>83</v>
      </c>
      <c r="H318" s="180" t="s">
        <v>115</v>
      </c>
      <c r="I318" s="181" t="s">
        <v>1747</v>
      </c>
      <c r="J318" s="182" t="s">
        <v>85</v>
      </c>
      <c r="K318" s="229" t="s">
        <v>268</v>
      </c>
      <c r="L318" s="183">
        <v>49</v>
      </c>
      <c r="M318" s="184" t="str">
        <f>IF(ISERROR(VLOOKUP(L318,Proposito_programa!$C$2:$E$59,2,FALSE))," ",VLOOKUP(L318,Proposito_programa!$C$2:$E$59,2,FALSE))</f>
        <v>Movilidad segura, sostenible y accesible</v>
      </c>
      <c r="N318" s="184" t="str">
        <f>IF(ISERROR(VLOOKUP(L318,Proposito_programa!$C$2:$E$59,3,FALSE))," ",VLOOKUP(L318,Proposito_programa!$C$2:$E$59,3,FALSE))</f>
        <v>Propósito 4: Hacer de Bogotá Región un modelo de movilidad multimodal, incluyente y sostenible</v>
      </c>
      <c r="O318" s="185" t="s">
        <v>1917</v>
      </c>
      <c r="P318" s="186">
        <v>1</v>
      </c>
      <c r="Q318" s="187">
        <v>901405970</v>
      </c>
      <c r="R318" s="341" t="s">
        <v>1761</v>
      </c>
      <c r="S318" s="187" t="s">
        <v>365</v>
      </c>
      <c r="T318" s="187">
        <v>900866325</v>
      </c>
      <c r="U318" s="188" t="s">
        <v>1878</v>
      </c>
      <c r="V318" s="189">
        <v>0.4</v>
      </c>
      <c r="W318" s="190">
        <v>0</v>
      </c>
      <c r="X318" s="191"/>
      <c r="Y318" s="192"/>
      <c r="Z318" s="190"/>
      <c r="AA318" s="260">
        <f t="shared" si="14"/>
        <v>0</v>
      </c>
      <c r="AB318" s="355">
        <v>0</v>
      </c>
      <c r="AC318" s="193">
        <v>44405</v>
      </c>
      <c r="AD318" s="193">
        <v>44405</v>
      </c>
      <c r="AE318" s="193">
        <v>44805</v>
      </c>
      <c r="AF318" s="194">
        <v>255</v>
      </c>
      <c r="AG318" s="194">
        <v>1</v>
      </c>
      <c r="AH318" s="195">
        <v>45</v>
      </c>
      <c r="AI318" s="196"/>
      <c r="AJ318" s="194"/>
      <c r="AK318" s="193"/>
      <c r="AL318" s="194"/>
      <c r="AM318" s="197"/>
      <c r="AN318" s="197" t="s">
        <v>1718</v>
      </c>
      <c r="AO318" s="197"/>
      <c r="AP318" s="197"/>
      <c r="AQ318" s="382" t="str">
        <f t="shared" si="13"/>
        <v>-</v>
      </c>
      <c r="AR318" s="37"/>
      <c r="AS318" s="37"/>
      <c r="AT318" s="37"/>
      <c r="AU318" s="37"/>
      <c r="AV318" s="37"/>
      <c r="AW318" s="37"/>
    </row>
    <row r="319" spans="1:49" s="198" customFormat="1" ht="27.95" hidden="1" customHeight="1">
      <c r="A319" s="198">
        <v>1</v>
      </c>
      <c r="B319" s="176">
        <v>1</v>
      </c>
      <c r="C319" s="176">
        <v>2020</v>
      </c>
      <c r="D319" s="176" t="s">
        <v>1726</v>
      </c>
      <c r="E319" s="333" t="s">
        <v>1727</v>
      </c>
      <c r="F319" s="178" t="s">
        <v>88</v>
      </c>
      <c r="G319" s="179" t="s">
        <v>93</v>
      </c>
      <c r="H319" s="180" t="s">
        <v>114</v>
      </c>
      <c r="I319" s="181" t="s">
        <v>1736</v>
      </c>
      <c r="J319" s="182" t="s">
        <v>84</v>
      </c>
      <c r="K319" s="229" t="s">
        <v>268</v>
      </c>
      <c r="L319" s="183" t="s">
        <v>115</v>
      </c>
      <c r="M319" s="184" t="str">
        <f>IF(ISERROR(VLOOKUP(L319,Proposito_programa!$C$2:$E$59,2,FALSE))," ",VLOOKUP(L319,Proposito_programa!$C$2:$E$59,2,FALSE))</f>
        <v xml:space="preserve"> </v>
      </c>
      <c r="N319" s="184" t="str">
        <f>IF(ISERROR(VLOOKUP(L319,Proposito_programa!$C$2:$E$59,3,FALSE))," ",VLOOKUP(L319,Proposito_programa!$C$2:$E$59,3,FALSE))</f>
        <v xml:space="preserve"> </v>
      </c>
      <c r="O319" s="185" t="s">
        <v>1895</v>
      </c>
      <c r="P319" s="186">
        <v>1</v>
      </c>
      <c r="Q319" s="187">
        <v>805023598</v>
      </c>
      <c r="R319" s="341" t="s">
        <v>1743</v>
      </c>
      <c r="S319" s="187" t="s">
        <v>363</v>
      </c>
      <c r="T319" s="187"/>
      <c r="U319" s="188"/>
      <c r="V319" s="189"/>
      <c r="W319" s="190"/>
      <c r="X319" s="191"/>
      <c r="Y319" s="192">
        <v>1</v>
      </c>
      <c r="Z319" s="190">
        <v>119452974</v>
      </c>
      <c r="AA319" s="260">
        <f t="shared" si="14"/>
        <v>119452974</v>
      </c>
      <c r="AB319" s="355">
        <v>109802298</v>
      </c>
      <c r="AC319" s="193">
        <v>44305</v>
      </c>
      <c r="AD319" s="193">
        <v>44305</v>
      </c>
      <c r="AE319" s="193">
        <v>44371</v>
      </c>
      <c r="AF319" s="194">
        <v>499</v>
      </c>
      <c r="AG319" s="194">
        <v>1</v>
      </c>
      <c r="AH319" s="195">
        <v>169</v>
      </c>
      <c r="AI319" s="196"/>
      <c r="AJ319" s="194"/>
      <c r="AK319" s="193"/>
      <c r="AL319" s="194"/>
      <c r="AM319" s="197"/>
      <c r="AN319" s="197" t="s">
        <v>1718</v>
      </c>
      <c r="AO319" s="197"/>
      <c r="AP319" s="197"/>
      <c r="AQ319" s="382">
        <f t="shared" si="13"/>
        <v>0.91920941206537055</v>
      </c>
      <c r="AR319" s="37"/>
      <c r="AS319" s="37"/>
      <c r="AT319" s="37"/>
      <c r="AU319" s="37"/>
      <c r="AV319" s="37"/>
      <c r="AW319" s="37"/>
    </row>
    <row r="320" spans="1:49" s="198" customFormat="1" ht="27.95" hidden="1" customHeight="1">
      <c r="A320" s="198">
        <v>1</v>
      </c>
      <c r="B320" s="176">
        <v>284</v>
      </c>
      <c r="C320" s="176">
        <v>2021</v>
      </c>
      <c r="D320" s="176" t="s">
        <v>1190</v>
      </c>
      <c r="E320" s="332" t="s">
        <v>1191</v>
      </c>
      <c r="F320" s="178" t="s">
        <v>52</v>
      </c>
      <c r="G320" s="179" t="s">
        <v>89</v>
      </c>
      <c r="H320" s="180" t="s">
        <v>94</v>
      </c>
      <c r="I320" s="181" t="s">
        <v>1307</v>
      </c>
      <c r="J320" s="182" t="s">
        <v>85</v>
      </c>
      <c r="K320" s="229" t="s">
        <v>268</v>
      </c>
      <c r="L320" s="183">
        <v>55</v>
      </c>
      <c r="M320" s="184" t="str">
        <f>IF(ISERROR(VLOOKUP(L320,Proposito_programa!$C$2:$E$59,2,FALSE))," ",VLOOKUP(L320,Proposito_programa!$C$2:$E$59,2,FALSE))</f>
        <v>Fortalecimiento de cultura ciudadana y su institucionalidad</v>
      </c>
      <c r="N320" s="184" t="str">
        <f>IF(ISERROR(VLOOKUP(L320,Proposito_programa!$C$2:$E$59,3,FALSE))," ",VLOOKUP(L320,Proposito_programa!$C$2:$E$59,3,FALSE))</f>
        <v>Propósito 5: Construir Bogotá - Región con gobierno abierto, transparente y ciudadanía consciente</v>
      </c>
      <c r="O320" s="185" t="s">
        <v>1918</v>
      </c>
      <c r="P320" s="186">
        <v>9</v>
      </c>
      <c r="Q320" s="187">
        <v>800089897</v>
      </c>
      <c r="R320" s="341" t="s">
        <v>1641</v>
      </c>
      <c r="S320" s="187" t="s">
        <v>363</v>
      </c>
      <c r="T320" s="187"/>
      <c r="U320" s="188"/>
      <c r="V320" s="189"/>
      <c r="W320" s="190">
        <v>119437360</v>
      </c>
      <c r="X320" s="191"/>
      <c r="Y320" s="192"/>
      <c r="Z320" s="190"/>
      <c r="AA320" s="260">
        <f t="shared" si="14"/>
        <v>119437360</v>
      </c>
      <c r="AB320" s="355">
        <v>119437360</v>
      </c>
      <c r="AC320" s="193">
        <v>44441</v>
      </c>
      <c r="AD320" s="193">
        <v>44452</v>
      </c>
      <c r="AE320" s="193">
        <v>44542</v>
      </c>
      <c r="AF320" s="194">
        <v>90</v>
      </c>
      <c r="AG320" s="194"/>
      <c r="AH320" s="195"/>
      <c r="AI320" s="196"/>
      <c r="AJ320" s="194"/>
      <c r="AK320" s="193"/>
      <c r="AL320" s="194"/>
      <c r="AM320" s="197"/>
      <c r="AN320" s="197"/>
      <c r="AO320" s="197" t="s">
        <v>1718</v>
      </c>
      <c r="AP320" s="197"/>
      <c r="AQ320" s="382">
        <f t="shared" si="13"/>
        <v>1</v>
      </c>
      <c r="AR320" s="37"/>
      <c r="AS320" s="37"/>
      <c r="AT320" s="37"/>
      <c r="AU320" s="37"/>
      <c r="AV320" s="37"/>
      <c r="AW320" s="37"/>
    </row>
    <row r="321" spans="1:49" s="198" customFormat="1" ht="27.95" hidden="1" customHeight="1">
      <c r="A321" s="198">
        <v>1</v>
      </c>
      <c r="B321" s="176">
        <v>263</v>
      </c>
      <c r="C321" s="176">
        <v>2021</v>
      </c>
      <c r="D321" s="176" t="s">
        <v>943</v>
      </c>
      <c r="E321" s="177" t="s">
        <v>944</v>
      </c>
      <c r="F321" s="178" t="s">
        <v>90</v>
      </c>
      <c r="G321" s="179" t="s">
        <v>29</v>
      </c>
      <c r="H321" s="180" t="s">
        <v>111</v>
      </c>
      <c r="I321" s="181" t="s">
        <v>1155</v>
      </c>
      <c r="J321" s="182" t="s">
        <v>85</v>
      </c>
      <c r="K321" s="229" t="s">
        <v>268</v>
      </c>
      <c r="L321" s="183">
        <v>30</v>
      </c>
      <c r="M321" s="184" t="str">
        <f>IF(ISERROR(VLOOKUP(L321,Proposito_programa!$C$2:$E$59,2,FALSE))," ",VLOOKUP(L321,Proposito_programa!$C$2:$E$59,2,FALSE))</f>
        <v>Eficiencia en la atención de emergencias</v>
      </c>
      <c r="N321" s="184" t="str">
        <f>IF(ISERROR(VLOOKUP(L321,Proposito_programa!$C$2:$E$59,3,FALSE))," ",VLOOKUP(L321,Proposito_programa!$C$2:$E$59,3,FALSE))</f>
        <v>Propósito 2 : Cambiar Nuestros Hábitos de Vida para Reverdecer a Bogotá y Adaptarnos y Mitigar la Crisis Climática</v>
      </c>
      <c r="O321" s="185" t="s">
        <v>1909</v>
      </c>
      <c r="P321" s="186">
        <v>1</v>
      </c>
      <c r="Q321" s="187">
        <v>39647356</v>
      </c>
      <c r="R321" s="341" t="s">
        <v>1615</v>
      </c>
      <c r="S321" s="187" t="s">
        <v>362</v>
      </c>
      <c r="T321" s="187"/>
      <c r="U321" s="188"/>
      <c r="V321" s="189"/>
      <c r="W321" s="190">
        <v>8100000</v>
      </c>
      <c r="X321" s="191"/>
      <c r="Y321" s="192"/>
      <c r="Z321" s="190"/>
      <c r="AA321" s="260">
        <f t="shared" si="14"/>
        <v>8100000</v>
      </c>
      <c r="AB321" s="355">
        <v>6060000</v>
      </c>
      <c r="AC321" s="193">
        <v>44420</v>
      </c>
      <c r="AD321" s="193">
        <v>44428</v>
      </c>
      <c r="AE321" s="193">
        <v>44566</v>
      </c>
      <c r="AF321" s="194">
        <v>135</v>
      </c>
      <c r="AG321" s="194"/>
      <c r="AH321" s="195"/>
      <c r="AI321" s="187"/>
      <c r="AJ321" s="194"/>
      <c r="AK321" s="193"/>
      <c r="AL321" s="194"/>
      <c r="AM321" s="197"/>
      <c r="AN321" s="197"/>
      <c r="AO321" s="197" t="s">
        <v>1718</v>
      </c>
      <c r="AP321" s="197"/>
      <c r="AQ321" s="382">
        <f t="shared" si="13"/>
        <v>0.74814814814814812</v>
      </c>
      <c r="AR321" s="37"/>
      <c r="AS321" s="37"/>
      <c r="AT321" s="37"/>
      <c r="AU321" s="37"/>
      <c r="AV321" s="37"/>
      <c r="AW321" s="37"/>
    </row>
    <row r="322" spans="1:49" s="198" customFormat="1" ht="27.95" hidden="1" customHeight="1">
      <c r="A322" s="198">
        <v>1</v>
      </c>
      <c r="B322" s="176">
        <v>258</v>
      </c>
      <c r="C322" s="176">
        <v>2021</v>
      </c>
      <c r="D322" s="176" t="s">
        <v>933</v>
      </c>
      <c r="E322" s="177" t="s">
        <v>934</v>
      </c>
      <c r="F322" s="178" t="s">
        <v>90</v>
      </c>
      <c r="G322" s="179" t="s">
        <v>29</v>
      </c>
      <c r="H322" s="180" t="s">
        <v>111</v>
      </c>
      <c r="I322" s="181" t="s">
        <v>1155</v>
      </c>
      <c r="J322" s="182" t="s">
        <v>85</v>
      </c>
      <c r="K322" s="229" t="s">
        <v>268</v>
      </c>
      <c r="L322" s="183">
        <v>30</v>
      </c>
      <c r="M322" s="184" t="str">
        <f>IF(ISERROR(VLOOKUP(L322,Proposito_programa!$C$2:$E$59,2,FALSE))," ",VLOOKUP(L322,Proposito_programa!$C$2:$E$59,2,FALSE))</f>
        <v>Eficiencia en la atención de emergencias</v>
      </c>
      <c r="N322" s="184" t="str">
        <f>IF(ISERROR(VLOOKUP(L322,Proposito_programa!$C$2:$E$59,3,FALSE))," ",VLOOKUP(L322,Proposito_programa!$C$2:$E$59,3,FALSE))</f>
        <v>Propósito 2 : Cambiar Nuestros Hábitos de Vida para Reverdecer a Bogotá y Adaptarnos y Mitigar la Crisis Climática</v>
      </c>
      <c r="O322" s="185" t="s">
        <v>1909</v>
      </c>
      <c r="P322" s="186">
        <v>1</v>
      </c>
      <c r="Q322" s="187">
        <v>59818924</v>
      </c>
      <c r="R322" s="341" t="s">
        <v>1610</v>
      </c>
      <c r="S322" s="187" t="s">
        <v>362</v>
      </c>
      <c r="T322" s="187"/>
      <c r="U322" s="188"/>
      <c r="V322" s="189"/>
      <c r="W322" s="190">
        <v>8100000</v>
      </c>
      <c r="X322" s="191"/>
      <c r="Y322" s="192"/>
      <c r="Z322" s="190"/>
      <c r="AA322" s="260">
        <f t="shared" si="14"/>
        <v>8100000</v>
      </c>
      <c r="AB322" s="355">
        <v>6060000</v>
      </c>
      <c r="AC322" s="193">
        <v>44419</v>
      </c>
      <c r="AD322" s="193">
        <v>44428</v>
      </c>
      <c r="AE322" s="193">
        <v>44565</v>
      </c>
      <c r="AF322" s="194">
        <v>135</v>
      </c>
      <c r="AG322" s="194"/>
      <c r="AH322" s="195"/>
      <c r="AI322" s="187"/>
      <c r="AJ322" s="194"/>
      <c r="AK322" s="193"/>
      <c r="AL322" s="194"/>
      <c r="AM322" s="197"/>
      <c r="AN322" s="197"/>
      <c r="AO322" s="197" t="s">
        <v>1718</v>
      </c>
      <c r="AP322" s="197"/>
      <c r="AQ322" s="382">
        <f t="shared" si="13"/>
        <v>0.74814814814814812</v>
      </c>
      <c r="AR322" s="37"/>
      <c r="AS322" s="37"/>
      <c r="AT322" s="37"/>
      <c r="AU322" s="37"/>
      <c r="AV322" s="37"/>
      <c r="AW322" s="37"/>
    </row>
    <row r="323" spans="1:49" s="198" customFormat="1" ht="27.95" hidden="1" customHeight="1">
      <c r="A323" s="198">
        <v>1</v>
      </c>
      <c r="B323" s="176">
        <v>53</v>
      </c>
      <c r="C323" s="176">
        <v>2021</v>
      </c>
      <c r="D323" s="176" t="s">
        <v>592</v>
      </c>
      <c r="E323" s="177" t="s">
        <v>593</v>
      </c>
      <c r="F323" s="178" t="s">
        <v>90</v>
      </c>
      <c r="G323" s="179" t="s">
        <v>29</v>
      </c>
      <c r="H323" s="180" t="s">
        <v>111</v>
      </c>
      <c r="I323" s="181" t="s">
        <v>1027</v>
      </c>
      <c r="J323" s="182" t="s">
        <v>85</v>
      </c>
      <c r="K323" s="229" t="s">
        <v>268</v>
      </c>
      <c r="L323" s="183">
        <v>57</v>
      </c>
      <c r="M323" s="184" t="str">
        <f>IF(ISERROR(VLOOKUP(L323,Proposito_programa!$C$2:$E$59,2,FALSE))," ",VLOOKUP(L323,Proposito_programa!$C$2:$E$59,2,FALSE))</f>
        <v>Gestión pública local</v>
      </c>
      <c r="N323" s="184" t="str">
        <f>IF(ISERROR(VLOOKUP(L323,Proposito_programa!$C$2:$E$59,3,FALSE))," ",VLOOKUP(L323,Proposito_programa!$C$2:$E$59,3,FALSE))</f>
        <v>Propósito 5: Construir Bogotá - Región con gobierno abierto, transparente y ciudadanía consciente</v>
      </c>
      <c r="O323" s="185" t="s">
        <v>1920</v>
      </c>
      <c r="P323" s="186">
        <v>1</v>
      </c>
      <c r="Q323" s="187">
        <v>51922807</v>
      </c>
      <c r="R323" s="341" t="s">
        <v>1410</v>
      </c>
      <c r="S323" s="187" t="s">
        <v>362</v>
      </c>
      <c r="T323" s="187"/>
      <c r="U323" s="188"/>
      <c r="V323" s="189"/>
      <c r="W323" s="190">
        <v>52000000</v>
      </c>
      <c r="X323" s="191"/>
      <c r="Y323" s="192">
        <v>1</v>
      </c>
      <c r="Z323" s="190">
        <v>3466667</v>
      </c>
      <c r="AA323" s="260">
        <f t="shared" si="14"/>
        <v>55466667</v>
      </c>
      <c r="AB323" s="355">
        <v>50440000</v>
      </c>
      <c r="AC323" s="193">
        <v>44236</v>
      </c>
      <c r="AD323" s="193">
        <v>44237</v>
      </c>
      <c r="AE323" s="193">
        <v>44561</v>
      </c>
      <c r="AF323" s="194">
        <v>300</v>
      </c>
      <c r="AG323" s="194">
        <v>1</v>
      </c>
      <c r="AH323" s="195">
        <v>20</v>
      </c>
      <c r="AI323" s="187"/>
      <c r="AJ323" s="194"/>
      <c r="AK323" s="193"/>
      <c r="AL323" s="194"/>
      <c r="AM323" s="197"/>
      <c r="AN323" s="197"/>
      <c r="AO323" s="197" t="s">
        <v>1718</v>
      </c>
      <c r="AP323" s="197"/>
      <c r="AQ323" s="382">
        <f t="shared" si="13"/>
        <v>0.90937499453500603</v>
      </c>
      <c r="AR323" s="37"/>
      <c r="AS323" s="37"/>
      <c r="AT323" s="37"/>
      <c r="AU323" s="37"/>
      <c r="AV323" s="37"/>
      <c r="AW323" s="37"/>
    </row>
    <row r="324" spans="1:49" s="198" customFormat="1" ht="27.95" hidden="1" customHeight="1">
      <c r="A324" s="198">
        <v>1</v>
      </c>
      <c r="B324" s="176">
        <v>210</v>
      </c>
      <c r="C324" s="176">
        <v>2021</v>
      </c>
      <c r="D324" s="176" t="s">
        <v>850</v>
      </c>
      <c r="E324" s="177" t="s">
        <v>851</v>
      </c>
      <c r="F324" s="178" t="s">
        <v>90</v>
      </c>
      <c r="G324" s="179" t="s">
        <v>29</v>
      </c>
      <c r="H324" s="180" t="s">
        <v>111</v>
      </c>
      <c r="I324" s="181" t="s">
        <v>1120</v>
      </c>
      <c r="J324" s="182" t="s">
        <v>85</v>
      </c>
      <c r="K324" s="229" t="s">
        <v>268</v>
      </c>
      <c r="L324" s="183">
        <v>57</v>
      </c>
      <c r="M324" s="184" t="str">
        <f>IF(ISERROR(VLOOKUP(L324,Proposito_programa!$C$2:$E$59,2,FALSE))," ",VLOOKUP(L324,Proposito_programa!$C$2:$E$59,2,FALSE))</f>
        <v>Gestión pública local</v>
      </c>
      <c r="N324" s="184" t="str">
        <f>IF(ISERROR(VLOOKUP(L324,Proposito_programa!$C$2:$E$59,3,FALSE))," ",VLOOKUP(L324,Proposito_programa!$C$2:$E$59,3,FALSE))</f>
        <v>Propósito 5: Construir Bogotá - Región con gobierno abierto, transparente y ciudadanía consciente</v>
      </c>
      <c r="O324" s="185" t="s">
        <v>1919</v>
      </c>
      <c r="P324" s="186">
        <v>1</v>
      </c>
      <c r="Q324" s="187">
        <v>1019066849</v>
      </c>
      <c r="R324" s="341" t="s">
        <v>1565</v>
      </c>
      <c r="S324" s="187" t="s">
        <v>362</v>
      </c>
      <c r="T324" s="187"/>
      <c r="U324" s="188"/>
      <c r="V324" s="189"/>
      <c r="W324" s="190">
        <v>41566666</v>
      </c>
      <c r="X324" s="191"/>
      <c r="Y324" s="192"/>
      <c r="Z324" s="190"/>
      <c r="AA324" s="260">
        <f t="shared" si="14"/>
        <v>41566666</v>
      </c>
      <c r="AB324" s="355">
        <v>31533333</v>
      </c>
      <c r="AC324" s="193">
        <v>44306</v>
      </c>
      <c r="AD324" s="193">
        <v>44307</v>
      </c>
      <c r="AE324" s="193">
        <v>44601</v>
      </c>
      <c r="AF324" s="194">
        <v>290</v>
      </c>
      <c r="AG324" s="194"/>
      <c r="AH324" s="195"/>
      <c r="AI324" s="187"/>
      <c r="AJ324" s="194"/>
      <c r="AK324" s="193"/>
      <c r="AL324" s="194"/>
      <c r="AM324" s="197"/>
      <c r="AN324" s="197" t="s">
        <v>1718</v>
      </c>
      <c r="AO324" s="197"/>
      <c r="AP324" s="197"/>
      <c r="AQ324" s="382">
        <f t="shared" si="13"/>
        <v>0.75862069380305841</v>
      </c>
      <c r="AR324" s="37"/>
      <c r="AS324" s="37"/>
      <c r="AT324" s="37"/>
      <c r="AU324" s="37"/>
      <c r="AV324" s="37"/>
      <c r="AW324" s="37"/>
    </row>
    <row r="325" spans="1:49" s="198" customFormat="1" ht="27.95" hidden="1" customHeight="1">
      <c r="A325" s="198">
        <v>1</v>
      </c>
      <c r="B325" s="176">
        <v>193</v>
      </c>
      <c r="C325" s="176">
        <v>2021</v>
      </c>
      <c r="D325" s="176" t="s">
        <v>816</v>
      </c>
      <c r="E325" s="177" t="s">
        <v>817</v>
      </c>
      <c r="F325" s="178" t="s">
        <v>90</v>
      </c>
      <c r="G325" s="179" t="s">
        <v>29</v>
      </c>
      <c r="H325" s="180" t="s">
        <v>111</v>
      </c>
      <c r="I325" s="181" t="s">
        <v>1109</v>
      </c>
      <c r="J325" s="182" t="s">
        <v>85</v>
      </c>
      <c r="K325" s="229" t="s">
        <v>268</v>
      </c>
      <c r="L325" s="183">
        <v>57</v>
      </c>
      <c r="M325" s="184" t="str">
        <f>IF(ISERROR(VLOOKUP(L325,Proposito_programa!$C$2:$E$59,2,FALSE))," ",VLOOKUP(L325,Proposito_programa!$C$2:$E$59,2,FALSE))</f>
        <v>Gestión pública local</v>
      </c>
      <c r="N325" s="184" t="str">
        <f>IF(ISERROR(VLOOKUP(L325,Proposito_programa!$C$2:$E$59,3,FALSE))," ",VLOOKUP(L325,Proposito_programa!$C$2:$E$59,3,FALSE))</f>
        <v>Propósito 5: Construir Bogotá - Región con gobierno abierto, transparente y ciudadanía consciente</v>
      </c>
      <c r="O325" s="185" t="s">
        <v>1919</v>
      </c>
      <c r="P325" s="186">
        <v>1</v>
      </c>
      <c r="Q325" s="187">
        <v>51913151</v>
      </c>
      <c r="R325" s="341" t="s">
        <v>1548</v>
      </c>
      <c r="S325" s="187" t="s">
        <v>362</v>
      </c>
      <c r="T325" s="187"/>
      <c r="U325" s="188"/>
      <c r="V325" s="189"/>
      <c r="W325" s="190">
        <v>26400000</v>
      </c>
      <c r="X325" s="191"/>
      <c r="Y325" s="192">
        <v>1</v>
      </c>
      <c r="Z325" s="190">
        <v>13200000</v>
      </c>
      <c r="AA325" s="260">
        <f t="shared" si="14"/>
        <v>39600000</v>
      </c>
      <c r="AB325" s="355">
        <v>37400000</v>
      </c>
      <c r="AC325" s="193">
        <v>44266</v>
      </c>
      <c r="AD325" s="193">
        <v>44271</v>
      </c>
      <c r="AE325" s="193">
        <v>44545</v>
      </c>
      <c r="AF325" s="194">
        <v>180</v>
      </c>
      <c r="AG325" s="194">
        <v>1</v>
      </c>
      <c r="AH325" s="195">
        <v>90</v>
      </c>
      <c r="AI325" s="187"/>
      <c r="AJ325" s="194"/>
      <c r="AK325" s="193"/>
      <c r="AL325" s="194"/>
      <c r="AM325" s="197"/>
      <c r="AN325" s="197"/>
      <c r="AO325" s="197" t="s">
        <v>1718</v>
      </c>
      <c r="AP325" s="197"/>
      <c r="AQ325" s="382">
        <f t="shared" si="13"/>
        <v>0.94444444444444442</v>
      </c>
      <c r="AR325" s="37"/>
      <c r="AS325" s="37"/>
      <c r="AT325" s="37"/>
      <c r="AU325" s="37"/>
      <c r="AV325" s="37"/>
      <c r="AW325" s="37"/>
    </row>
    <row r="326" spans="1:49" s="198" customFormat="1" ht="27.95" hidden="1" customHeight="1">
      <c r="A326" s="198">
        <v>1</v>
      </c>
      <c r="B326" s="176">
        <v>97</v>
      </c>
      <c r="C326" s="176">
        <v>2021</v>
      </c>
      <c r="D326" s="176" t="s">
        <v>677</v>
      </c>
      <c r="E326" s="177" t="s">
        <v>678</v>
      </c>
      <c r="F326" s="178" t="s">
        <v>90</v>
      </c>
      <c r="G326" s="179" t="s">
        <v>29</v>
      </c>
      <c r="H326" s="180" t="s">
        <v>111</v>
      </c>
      <c r="I326" s="181" t="s">
        <v>1043</v>
      </c>
      <c r="J326" s="182" t="s">
        <v>85</v>
      </c>
      <c r="K326" s="229" t="s">
        <v>268</v>
      </c>
      <c r="L326" s="183">
        <v>57</v>
      </c>
      <c r="M326" s="184" t="str">
        <f>IF(ISERROR(VLOOKUP(L326,Proposito_programa!$C$2:$E$59,2,FALSE))," ",VLOOKUP(L326,Proposito_programa!$C$2:$E$59,2,FALSE))</f>
        <v>Gestión pública local</v>
      </c>
      <c r="N326" s="184" t="str">
        <f>IF(ISERROR(VLOOKUP(L326,Proposito_programa!$C$2:$E$59,3,FALSE))," ",VLOOKUP(L326,Proposito_programa!$C$2:$E$59,3,FALSE))</f>
        <v>Propósito 5: Construir Bogotá - Región con gobierno abierto, transparente y ciudadanía consciente</v>
      </c>
      <c r="O326" s="185" t="s">
        <v>1919</v>
      </c>
      <c r="P326" s="186">
        <v>1</v>
      </c>
      <c r="Q326" s="187">
        <v>1020713661</v>
      </c>
      <c r="R326" s="341" t="s">
        <v>1453</v>
      </c>
      <c r="S326" s="187" t="s">
        <v>362</v>
      </c>
      <c r="T326" s="187"/>
      <c r="U326" s="188"/>
      <c r="V326" s="189"/>
      <c r="W326" s="190">
        <v>52000000</v>
      </c>
      <c r="X326" s="191"/>
      <c r="Y326" s="192">
        <v>1</v>
      </c>
      <c r="Z326" s="190">
        <v>2773333</v>
      </c>
      <c r="AA326" s="260">
        <f t="shared" si="14"/>
        <v>54773333</v>
      </c>
      <c r="AB326" s="355">
        <v>49573333</v>
      </c>
      <c r="AC326" s="193">
        <v>44239</v>
      </c>
      <c r="AD326" s="193">
        <v>44242</v>
      </c>
      <c r="AE326" s="193">
        <v>44561</v>
      </c>
      <c r="AF326" s="194">
        <v>300</v>
      </c>
      <c r="AG326" s="194">
        <v>1</v>
      </c>
      <c r="AH326" s="195">
        <v>16</v>
      </c>
      <c r="AI326" s="187"/>
      <c r="AJ326" s="194"/>
      <c r="AK326" s="193"/>
      <c r="AL326" s="194"/>
      <c r="AM326" s="197"/>
      <c r="AN326" s="197"/>
      <c r="AO326" s="197" t="s">
        <v>1718</v>
      </c>
      <c r="AP326" s="197"/>
      <c r="AQ326" s="382">
        <f t="shared" si="13"/>
        <v>0.90506329056148549</v>
      </c>
      <c r="AR326" s="37"/>
      <c r="AS326" s="37"/>
      <c r="AT326" s="37"/>
      <c r="AU326" s="37"/>
      <c r="AV326" s="37"/>
      <c r="AW326" s="37"/>
    </row>
    <row r="327" spans="1:49" s="198" customFormat="1" ht="27.95" hidden="1" customHeight="1">
      <c r="A327" s="198">
        <v>1</v>
      </c>
      <c r="B327" s="176">
        <v>246</v>
      </c>
      <c r="C327" s="176">
        <v>2021</v>
      </c>
      <c r="D327" s="176" t="s">
        <v>917</v>
      </c>
      <c r="E327" s="177" t="s">
        <v>918</v>
      </c>
      <c r="F327" s="178" t="s">
        <v>90</v>
      </c>
      <c r="G327" s="179" t="s">
        <v>29</v>
      </c>
      <c r="H327" s="180" t="s">
        <v>111</v>
      </c>
      <c r="I327" s="181" t="s">
        <v>1148</v>
      </c>
      <c r="J327" s="182" t="s">
        <v>85</v>
      </c>
      <c r="K327" s="229" t="s">
        <v>268</v>
      </c>
      <c r="L327" s="183">
        <v>57</v>
      </c>
      <c r="M327" s="184" t="str">
        <f>IF(ISERROR(VLOOKUP(L327,Proposito_programa!$C$2:$E$59,2,FALSE))," ",VLOOKUP(L327,Proposito_programa!$C$2:$E$59,2,FALSE))</f>
        <v>Gestión pública local</v>
      </c>
      <c r="N327" s="184" t="str">
        <f>IF(ISERROR(VLOOKUP(L327,Proposito_programa!$C$2:$E$59,3,FALSE))," ",VLOOKUP(L327,Proposito_programa!$C$2:$E$59,3,FALSE))</f>
        <v>Propósito 5: Construir Bogotá - Región con gobierno abierto, transparente y ciudadanía consciente</v>
      </c>
      <c r="O327" s="185" t="s">
        <v>1919</v>
      </c>
      <c r="P327" s="186">
        <v>1</v>
      </c>
      <c r="Q327" s="187">
        <v>1020826222</v>
      </c>
      <c r="R327" s="341" t="s">
        <v>1599</v>
      </c>
      <c r="S327" s="187" t="s">
        <v>362</v>
      </c>
      <c r="T327" s="187"/>
      <c r="U327" s="188"/>
      <c r="V327" s="189"/>
      <c r="W327" s="190">
        <v>17600000</v>
      </c>
      <c r="X327" s="191"/>
      <c r="Y327" s="192"/>
      <c r="Z327" s="190"/>
      <c r="AA327" s="260">
        <f t="shared" si="14"/>
        <v>17600000</v>
      </c>
      <c r="AB327" s="355">
        <v>13346667</v>
      </c>
      <c r="AC327" s="193">
        <v>44406</v>
      </c>
      <c r="AD327" s="193">
        <v>44407</v>
      </c>
      <c r="AE327" s="193">
        <v>44500</v>
      </c>
      <c r="AF327" s="194">
        <v>120</v>
      </c>
      <c r="AG327" s="194"/>
      <c r="AH327" s="195"/>
      <c r="AI327" s="187"/>
      <c r="AJ327" s="194"/>
      <c r="AK327" s="193"/>
      <c r="AL327" s="194"/>
      <c r="AM327" s="197"/>
      <c r="AN327" s="197"/>
      <c r="AO327" s="197"/>
      <c r="AP327" s="197" t="s">
        <v>1718</v>
      </c>
      <c r="AQ327" s="382">
        <f t="shared" si="13"/>
        <v>0.75833335227272725</v>
      </c>
      <c r="AR327" s="37"/>
      <c r="AS327" s="37"/>
      <c r="AT327" s="37"/>
      <c r="AU327" s="37"/>
      <c r="AV327" s="37"/>
      <c r="AW327" s="37"/>
    </row>
    <row r="328" spans="1:49" s="198" customFormat="1" ht="27.95" hidden="1" customHeight="1">
      <c r="A328" s="198">
        <v>1</v>
      </c>
      <c r="B328" s="176">
        <v>257</v>
      </c>
      <c r="C328" s="176">
        <v>2021</v>
      </c>
      <c r="D328" s="176" t="s">
        <v>931</v>
      </c>
      <c r="E328" s="177" t="s">
        <v>932</v>
      </c>
      <c r="F328" s="178" t="s">
        <v>90</v>
      </c>
      <c r="G328" s="179" t="s">
        <v>29</v>
      </c>
      <c r="H328" s="180" t="s">
        <v>111</v>
      </c>
      <c r="I328" s="181" t="s">
        <v>1155</v>
      </c>
      <c r="J328" s="182" t="s">
        <v>85</v>
      </c>
      <c r="K328" s="229" t="s">
        <v>268</v>
      </c>
      <c r="L328" s="183">
        <v>30</v>
      </c>
      <c r="M328" s="184" t="str">
        <f>IF(ISERROR(VLOOKUP(L328,Proposito_programa!$C$2:$E$59,2,FALSE))," ",VLOOKUP(L328,Proposito_programa!$C$2:$E$59,2,FALSE))</f>
        <v>Eficiencia en la atención de emergencias</v>
      </c>
      <c r="N328" s="184" t="str">
        <f>IF(ISERROR(VLOOKUP(L328,Proposito_programa!$C$2:$E$59,3,FALSE))," ",VLOOKUP(L328,Proposito_programa!$C$2:$E$59,3,FALSE))</f>
        <v>Propósito 2 : Cambiar Nuestros Hábitos de Vida para Reverdecer a Bogotá y Adaptarnos y Mitigar la Crisis Climática</v>
      </c>
      <c r="O328" s="185" t="s">
        <v>1909</v>
      </c>
      <c r="P328" s="186">
        <v>1</v>
      </c>
      <c r="Q328" s="187">
        <v>1024492481</v>
      </c>
      <c r="R328" s="341" t="s">
        <v>1609</v>
      </c>
      <c r="S328" s="187" t="s">
        <v>362</v>
      </c>
      <c r="T328" s="187"/>
      <c r="U328" s="188"/>
      <c r="V328" s="189"/>
      <c r="W328" s="190">
        <v>8100000</v>
      </c>
      <c r="X328" s="191"/>
      <c r="Y328" s="192"/>
      <c r="Z328" s="190"/>
      <c r="AA328" s="260">
        <f t="shared" si="14"/>
        <v>8100000</v>
      </c>
      <c r="AB328" s="355">
        <v>6240000</v>
      </c>
      <c r="AC328" s="193">
        <v>44418</v>
      </c>
      <c r="AD328" s="193">
        <v>44425</v>
      </c>
      <c r="AE328" s="193">
        <v>44562</v>
      </c>
      <c r="AF328" s="194">
        <v>135</v>
      </c>
      <c r="AG328" s="194"/>
      <c r="AH328" s="195"/>
      <c r="AI328" s="187"/>
      <c r="AJ328" s="194"/>
      <c r="AK328" s="193"/>
      <c r="AL328" s="194"/>
      <c r="AM328" s="197"/>
      <c r="AN328" s="197"/>
      <c r="AO328" s="197" t="s">
        <v>1718</v>
      </c>
      <c r="AP328" s="197"/>
      <c r="AQ328" s="382">
        <f t="shared" si="13"/>
        <v>0.77037037037037037</v>
      </c>
      <c r="AR328" s="37"/>
      <c r="AS328" s="37"/>
      <c r="AT328" s="37"/>
      <c r="AU328" s="37"/>
      <c r="AV328" s="37"/>
      <c r="AW328" s="37"/>
    </row>
    <row r="329" spans="1:49" s="198" customFormat="1" ht="27.95" hidden="1" customHeight="1">
      <c r="A329" s="198">
        <v>1</v>
      </c>
      <c r="B329" s="176">
        <v>54</v>
      </c>
      <c r="C329" s="176">
        <v>2021</v>
      </c>
      <c r="D329" s="176" t="s">
        <v>594</v>
      </c>
      <c r="E329" s="177" t="s">
        <v>595</v>
      </c>
      <c r="F329" s="178" t="s">
        <v>90</v>
      </c>
      <c r="G329" s="179" t="s">
        <v>29</v>
      </c>
      <c r="H329" s="180" t="s">
        <v>111</v>
      </c>
      <c r="I329" s="181" t="s">
        <v>1028</v>
      </c>
      <c r="J329" s="182" t="s">
        <v>85</v>
      </c>
      <c r="K329" s="229" t="s">
        <v>268</v>
      </c>
      <c r="L329" s="183">
        <v>57</v>
      </c>
      <c r="M329" s="184" t="str">
        <f>IF(ISERROR(VLOOKUP(L329,Proposito_programa!$C$2:$E$59,2,FALSE))," ",VLOOKUP(L329,Proposito_programa!$C$2:$E$59,2,FALSE))</f>
        <v>Gestión pública local</v>
      </c>
      <c r="N329" s="184" t="str">
        <f>IF(ISERROR(VLOOKUP(L329,Proposito_programa!$C$2:$E$59,3,FALSE))," ",VLOOKUP(L329,Proposito_programa!$C$2:$E$59,3,FALSE))</f>
        <v>Propósito 5: Construir Bogotá - Región con gobierno abierto, transparente y ciudadanía consciente</v>
      </c>
      <c r="O329" s="185" t="s">
        <v>1919</v>
      </c>
      <c r="P329" s="186">
        <v>1</v>
      </c>
      <c r="Q329" s="187">
        <v>1030559488</v>
      </c>
      <c r="R329" s="341" t="s">
        <v>1411</v>
      </c>
      <c r="S329" s="187" t="s">
        <v>362</v>
      </c>
      <c r="T329" s="187"/>
      <c r="U329" s="188"/>
      <c r="V329" s="189"/>
      <c r="W329" s="190">
        <v>33000000</v>
      </c>
      <c r="X329" s="191"/>
      <c r="Y329" s="192">
        <v>1</v>
      </c>
      <c r="Z329" s="190">
        <v>3630000</v>
      </c>
      <c r="AA329" s="260">
        <f t="shared" si="14"/>
        <v>36630000</v>
      </c>
      <c r="AB329" s="355">
        <v>32010000</v>
      </c>
      <c r="AC329" s="193">
        <v>44236</v>
      </c>
      <c r="AD329" s="193">
        <v>44237</v>
      </c>
      <c r="AE329" s="193">
        <v>44573</v>
      </c>
      <c r="AF329" s="194">
        <v>300</v>
      </c>
      <c r="AG329" s="194">
        <v>1</v>
      </c>
      <c r="AH329" s="195">
        <v>33</v>
      </c>
      <c r="AI329" s="187"/>
      <c r="AJ329" s="194"/>
      <c r="AK329" s="193"/>
      <c r="AL329" s="194"/>
      <c r="AM329" s="197"/>
      <c r="AN329" s="197"/>
      <c r="AO329" s="197" t="s">
        <v>1718</v>
      </c>
      <c r="AP329" s="197"/>
      <c r="AQ329" s="382">
        <f t="shared" si="13"/>
        <v>0.87387387387387383</v>
      </c>
      <c r="AR329" s="37"/>
      <c r="AS329" s="37"/>
      <c r="AT329" s="37"/>
      <c r="AU329" s="37"/>
      <c r="AV329" s="37"/>
      <c r="AW329" s="37"/>
    </row>
    <row r="330" spans="1:49" s="198" customFormat="1" ht="27.95" hidden="1" customHeight="1">
      <c r="A330" s="198">
        <v>1</v>
      </c>
      <c r="B330" s="176">
        <v>291</v>
      </c>
      <c r="C330" s="176">
        <v>2021</v>
      </c>
      <c r="D330" s="176" t="s">
        <v>1204</v>
      </c>
      <c r="E330" s="177" t="s">
        <v>1205</v>
      </c>
      <c r="F330" s="178" t="s">
        <v>90</v>
      </c>
      <c r="G330" s="179" t="s">
        <v>29</v>
      </c>
      <c r="H330" s="180" t="s">
        <v>111</v>
      </c>
      <c r="I330" s="181" t="s">
        <v>1311</v>
      </c>
      <c r="J330" s="182" t="s">
        <v>85</v>
      </c>
      <c r="K330" s="229" t="s">
        <v>268</v>
      </c>
      <c r="L330" s="183">
        <v>45</v>
      </c>
      <c r="M330" s="184" t="str">
        <f>IF(ISERROR(VLOOKUP(L330,Proposito_programa!$C$2:$E$59,2,FALSE))," ",VLOOKUP(L330,Proposito_programa!$C$2:$E$59,2,FALSE))</f>
        <v>Espacio público más seguro y construido colectivamente</v>
      </c>
      <c r="N330" s="184" t="str">
        <f>IF(ISERROR(VLOOKUP(L330,Proposito_programa!$C$2:$E$59,3,FALSE))," ",VLOOKUP(L330,Proposito_programa!$C$2:$E$59,3,FALSE))</f>
        <v>Propósito 3: Inspirar confianza y legitimidad para vivir sin miedo y ser epicentro de cultura ciudadana, paz y reconciliación</v>
      </c>
      <c r="O330" s="185" t="s">
        <v>1915</v>
      </c>
      <c r="P330" s="186">
        <v>1</v>
      </c>
      <c r="Q330" s="187">
        <v>1018418431</v>
      </c>
      <c r="R330" s="341" t="s">
        <v>1647</v>
      </c>
      <c r="S330" s="187" t="s">
        <v>362</v>
      </c>
      <c r="T330" s="187"/>
      <c r="U330" s="188"/>
      <c r="V330" s="189"/>
      <c r="W330" s="190">
        <v>20000000</v>
      </c>
      <c r="X330" s="191"/>
      <c r="Y330" s="192"/>
      <c r="Z330" s="190"/>
      <c r="AA330" s="260">
        <f t="shared" si="14"/>
        <v>20000000</v>
      </c>
      <c r="AB330" s="355">
        <v>11333333</v>
      </c>
      <c r="AC330" s="193">
        <v>44455</v>
      </c>
      <c r="AD330" s="193">
        <v>44462</v>
      </c>
      <c r="AE330" s="193">
        <v>44583</v>
      </c>
      <c r="AF330" s="194">
        <v>120</v>
      </c>
      <c r="AG330" s="194"/>
      <c r="AH330" s="195"/>
      <c r="AI330" s="196"/>
      <c r="AJ330" s="194"/>
      <c r="AK330" s="193"/>
      <c r="AL330" s="194"/>
      <c r="AM330" s="197"/>
      <c r="AN330" s="197"/>
      <c r="AO330" s="197" t="s">
        <v>1718</v>
      </c>
      <c r="AP330" s="197"/>
      <c r="AQ330" s="382">
        <f t="shared" si="13"/>
        <v>0.56666665000000005</v>
      </c>
      <c r="AR330" s="37"/>
      <c r="AS330" s="37"/>
      <c r="AT330" s="37"/>
      <c r="AU330" s="37"/>
      <c r="AV330" s="37"/>
      <c r="AW330" s="37"/>
    </row>
    <row r="331" spans="1:49" s="198" customFormat="1" ht="27.95" hidden="1" customHeight="1">
      <c r="A331" s="198">
        <v>1</v>
      </c>
      <c r="B331" s="176">
        <v>93</v>
      </c>
      <c r="C331" s="176">
        <v>2021</v>
      </c>
      <c r="D331" s="176" t="s">
        <v>669</v>
      </c>
      <c r="E331" s="177" t="s">
        <v>670</v>
      </c>
      <c r="F331" s="178" t="s">
        <v>90</v>
      </c>
      <c r="G331" s="179" t="s">
        <v>29</v>
      </c>
      <c r="H331" s="180" t="s">
        <v>111</v>
      </c>
      <c r="I331" s="181" t="s">
        <v>1057</v>
      </c>
      <c r="J331" s="182" t="s">
        <v>85</v>
      </c>
      <c r="K331" s="229" t="s">
        <v>268</v>
      </c>
      <c r="L331" s="183">
        <v>57</v>
      </c>
      <c r="M331" s="184" t="str">
        <f>IF(ISERROR(VLOOKUP(L331,Proposito_programa!$C$2:$E$59,2,FALSE))," ",VLOOKUP(L331,Proposito_programa!$C$2:$E$59,2,FALSE))</f>
        <v>Gestión pública local</v>
      </c>
      <c r="N331" s="184" t="str">
        <f>IF(ISERROR(VLOOKUP(L331,Proposito_programa!$C$2:$E$59,3,FALSE))," ",VLOOKUP(L331,Proposito_programa!$C$2:$E$59,3,FALSE))</f>
        <v>Propósito 5: Construir Bogotá - Región con gobierno abierto, transparente y ciudadanía consciente</v>
      </c>
      <c r="O331" s="185" t="s">
        <v>1919</v>
      </c>
      <c r="P331" s="186">
        <v>1</v>
      </c>
      <c r="Q331" s="187">
        <v>79541010</v>
      </c>
      <c r="R331" s="341" t="s">
        <v>1449</v>
      </c>
      <c r="S331" s="187" t="s">
        <v>362</v>
      </c>
      <c r="T331" s="187"/>
      <c r="U331" s="188"/>
      <c r="V331" s="189"/>
      <c r="W331" s="190">
        <v>52000000</v>
      </c>
      <c r="X331" s="191"/>
      <c r="Y331" s="192"/>
      <c r="Z331" s="190"/>
      <c r="AA331" s="260">
        <f t="shared" si="14"/>
        <v>52000000</v>
      </c>
      <c r="AB331" s="355">
        <v>48880000</v>
      </c>
      <c r="AC331" s="193">
        <v>44242</v>
      </c>
      <c r="AD331" s="193">
        <v>44246</v>
      </c>
      <c r="AE331" s="193">
        <v>44548</v>
      </c>
      <c r="AF331" s="194">
        <v>300</v>
      </c>
      <c r="AG331" s="194"/>
      <c r="AH331" s="195"/>
      <c r="AI331" s="187"/>
      <c r="AJ331" s="194"/>
      <c r="AK331" s="193"/>
      <c r="AL331" s="194"/>
      <c r="AM331" s="197"/>
      <c r="AN331" s="197"/>
      <c r="AO331" s="197" t="s">
        <v>1718</v>
      </c>
      <c r="AP331" s="197"/>
      <c r="AQ331" s="382">
        <f t="shared" si="13"/>
        <v>0.94</v>
      </c>
      <c r="AR331" s="37"/>
      <c r="AS331" s="37"/>
      <c r="AT331" s="37"/>
      <c r="AU331" s="37"/>
      <c r="AV331" s="37"/>
      <c r="AW331" s="37"/>
    </row>
    <row r="332" spans="1:49" s="198" customFormat="1" ht="27.95" hidden="1" customHeight="1">
      <c r="A332" s="198">
        <v>1</v>
      </c>
      <c r="B332" s="176">
        <v>177</v>
      </c>
      <c r="C332" s="176">
        <v>2021</v>
      </c>
      <c r="D332" s="176" t="s">
        <v>786</v>
      </c>
      <c r="E332" s="177" t="s">
        <v>787</v>
      </c>
      <c r="F332" s="178" t="s">
        <v>90</v>
      </c>
      <c r="G332" s="179" t="s">
        <v>29</v>
      </c>
      <c r="H332" s="180" t="s">
        <v>111</v>
      </c>
      <c r="I332" s="181" t="s">
        <v>988</v>
      </c>
      <c r="J332" s="182" t="s">
        <v>85</v>
      </c>
      <c r="K332" s="229" t="s">
        <v>268</v>
      </c>
      <c r="L332" s="183">
        <v>57</v>
      </c>
      <c r="M332" s="184" t="str">
        <f>IF(ISERROR(VLOOKUP(L332,Proposito_programa!$C$2:$E$59,2,FALSE))," ",VLOOKUP(L332,Proposito_programa!$C$2:$E$59,2,FALSE))</f>
        <v>Gestión pública local</v>
      </c>
      <c r="N332" s="184" t="str">
        <f>IF(ISERROR(VLOOKUP(L332,Proposito_programa!$C$2:$E$59,3,FALSE))," ",VLOOKUP(L332,Proposito_programa!$C$2:$E$59,3,FALSE))</f>
        <v>Propósito 5: Construir Bogotá - Región con gobierno abierto, transparente y ciudadanía consciente</v>
      </c>
      <c r="O332" s="185" t="s">
        <v>1920</v>
      </c>
      <c r="P332" s="186">
        <v>1</v>
      </c>
      <c r="Q332" s="187">
        <v>80124179</v>
      </c>
      <c r="R332" s="341" t="s">
        <v>1533</v>
      </c>
      <c r="S332" s="187" t="s">
        <v>362</v>
      </c>
      <c r="T332" s="187"/>
      <c r="U332" s="188"/>
      <c r="V332" s="189"/>
      <c r="W332" s="190">
        <v>10500000</v>
      </c>
      <c r="X332" s="191"/>
      <c r="Y332" s="192">
        <v>1</v>
      </c>
      <c r="Z332" s="190">
        <v>5250000</v>
      </c>
      <c r="AA332" s="260">
        <f t="shared" si="14"/>
        <v>15750000</v>
      </c>
      <c r="AB332" s="355">
        <v>15341667</v>
      </c>
      <c r="AC332" s="193">
        <v>44259</v>
      </c>
      <c r="AD332" s="193">
        <v>44263</v>
      </c>
      <c r="AE332" s="193">
        <v>44537</v>
      </c>
      <c r="AF332" s="194">
        <v>180</v>
      </c>
      <c r="AG332" s="194">
        <v>1</v>
      </c>
      <c r="AH332" s="195">
        <v>90</v>
      </c>
      <c r="AI332" s="187"/>
      <c r="AJ332" s="194"/>
      <c r="AK332" s="193"/>
      <c r="AL332" s="194"/>
      <c r="AM332" s="197"/>
      <c r="AN332" s="197"/>
      <c r="AO332" s="197" t="s">
        <v>1718</v>
      </c>
      <c r="AP332" s="197"/>
      <c r="AQ332" s="382">
        <f t="shared" si="13"/>
        <v>0.97407409523809518</v>
      </c>
      <c r="AR332" s="37"/>
      <c r="AS332" s="37"/>
      <c r="AT332" s="37"/>
      <c r="AU332" s="37"/>
      <c r="AV332" s="37"/>
      <c r="AW332" s="37"/>
    </row>
    <row r="333" spans="1:49" s="198" customFormat="1" ht="27.95" hidden="1" customHeight="1">
      <c r="A333" s="198">
        <v>1</v>
      </c>
      <c r="B333" s="176">
        <v>274</v>
      </c>
      <c r="C333" s="176">
        <v>2021</v>
      </c>
      <c r="D333" s="176" t="s">
        <v>964</v>
      </c>
      <c r="E333" s="177" t="s">
        <v>965</v>
      </c>
      <c r="F333" s="178" t="s">
        <v>90</v>
      </c>
      <c r="G333" s="179" t="s">
        <v>29</v>
      </c>
      <c r="H333" s="180" t="s">
        <v>111</v>
      </c>
      <c r="I333" s="181" t="s">
        <v>1159</v>
      </c>
      <c r="J333" s="182" t="s">
        <v>85</v>
      </c>
      <c r="K333" s="229" t="s">
        <v>268</v>
      </c>
      <c r="L333" s="183">
        <v>45</v>
      </c>
      <c r="M333" s="184" t="str">
        <f>IF(ISERROR(VLOOKUP(L333,Proposito_programa!$C$2:$E$59,2,FALSE))," ",VLOOKUP(L333,Proposito_programa!$C$2:$E$59,2,FALSE))</f>
        <v>Espacio público más seguro y construido colectivamente</v>
      </c>
      <c r="N333" s="184" t="str">
        <f>IF(ISERROR(VLOOKUP(L333,Proposito_programa!$C$2:$E$59,3,FALSE))," ",VLOOKUP(L333,Proposito_programa!$C$2:$E$59,3,FALSE))</f>
        <v>Propósito 3: Inspirar confianza y legitimidad para vivir sin miedo y ser epicentro de cultura ciudadana, paz y reconciliación</v>
      </c>
      <c r="O333" s="185" t="s">
        <v>1915</v>
      </c>
      <c r="P333" s="186">
        <v>1</v>
      </c>
      <c r="Q333" s="187">
        <v>80129534</v>
      </c>
      <c r="R333" s="341" t="s">
        <v>1626</v>
      </c>
      <c r="S333" s="187" t="s">
        <v>362</v>
      </c>
      <c r="T333" s="187"/>
      <c r="U333" s="188"/>
      <c r="V333" s="189"/>
      <c r="W333" s="190">
        <v>20000000</v>
      </c>
      <c r="X333" s="191"/>
      <c r="Y333" s="192"/>
      <c r="Z333" s="190"/>
      <c r="AA333" s="260">
        <f t="shared" si="14"/>
        <v>20000000</v>
      </c>
      <c r="AB333" s="355">
        <v>16833333</v>
      </c>
      <c r="AC333" s="193">
        <v>44426</v>
      </c>
      <c r="AD333" s="193">
        <v>44428</v>
      </c>
      <c r="AE333" s="193">
        <v>44549</v>
      </c>
      <c r="AF333" s="194">
        <v>120</v>
      </c>
      <c r="AG333" s="194"/>
      <c r="AH333" s="195"/>
      <c r="AI333" s="187"/>
      <c r="AJ333" s="194"/>
      <c r="AK333" s="193"/>
      <c r="AL333" s="194"/>
      <c r="AM333" s="197"/>
      <c r="AN333" s="197"/>
      <c r="AO333" s="197" t="s">
        <v>1718</v>
      </c>
      <c r="AP333" s="197"/>
      <c r="AQ333" s="382">
        <f t="shared" si="13"/>
        <v>0.84166664999999996</v>
      </c>
      <c r="AR333" s="37"/>
      <c r="AS333" s="37"/>
      <c r="AT333" s="37"/>
      <c r="AU333" s="37"/>
      <c r="AV333" s="37"/>
      <c r="AW333" s="37"/>
    </row>
    <row r="334" spans="1:49" s="198" customFormat="1" ht="27.95" hidden="1" customHeight="1">
      <c r="A334" s="198">
        <v>1</v>
      </c>
      <c r="B334" s="176">
        <v>142</v>
      </c>
      <c r="C334" s="176">
        <v>2021</v>
      </c>
      <c r="D334" s="176" t="s">
        <v>764</v>
      </c>
      <c r="E334" s="177" t="s">
        <v>765</v>
      </c>
      <c r="F334" s="178" t="s">
        <v>90</v>
      </c>
      <c r="G334" s="179" t="s">
        <v>29</v>
      </c>
      <c r="H334" s="180" t="s">
        <v>111</v>
      </c>
      <c r="I334" s="181" t="s">
        <v>1011</v>
      </c>
      <c r="J334" s="182" t="s">
        <v>85</v>
      </c>
      <c r="K334" s="229" t="s">
        <v>268</v>
      </c>
      <c r="L334" s="183">
        <v>1</v>
      </c>
      <c r="M334" s="184" t="str">
        <f>IF(ISERROR(VLOOKUP(L334,Proposito_programa!$C$2:$E$59,2,FALSE))," ",VLOOKUP(L334,Proposito_programa!$C$2:$E$59,2,FALSE))</f>
        <v>Subsidios y transferencias para la equidad</v>
      </c>
      <c r="N334" s="184" t="str">
        <f>IF(ISERROR(VLOOKUP(L334,Proposito_programa!$C$2:$E$59,3,FALSE))," ",VLOOKUP(L334,Proposito_programa!$C$2:$E$59,3,FALSE))</f>
        <v>Propósito 1: Hacer un nuevo contrato social para incrementar la inclusión social, productiva y política</v>
      </c>
      <c r="O334" s="185" t="s">
        <v>1898</v>
      </c>
      <c r="P334" s="186">
        <v>1</v>
      </c>
      <c r="Q334" s="187">
        <v>80913594</v>
      </c>
      <c r="R334" s="341" t="s">
        <v>1498</v>
      </c>
      <c r="S334" s="187" t="s">
        <v>362</v>
      </c>
      <c r="T334" s="187"/>
      <c r="U334" s="188"/>
      <c r="V334" s="189"/>
      <c r="W334" s="190">
        <v>41600000</v>
      </c>
      <c r="X334" s="191"/>
      <c r="Y334" s="192">
        <v>1</v>
      </c>
      <c r="Z334" s="190">
        <v>9706667</v>
      </c>
      <c r="AA334" s="260">
        <f t="shared" si="14"/>
        <v>51306667</v>
      </c>
      <c r="AB334" s="355">
        <v>43853333</v>
      </c>
      <c r="AC334" s="193">
        <v>44265</v>
      </c>
      <c r="AD334" s="193">
        <v>44273</v>
      </c>
      <c r="AE334" s="193">
        <v>44574</v>
      </c>
      <c r="AF334" s="194">
        <v>240</v>
      </c>
      <c r="AG334" s="194">
        <v>1</v>
      </c>
      <c r="AH334" s="195">
        <v>56</v>
      </c>
      <c r="AI334" s="187"/>
      <c r="AJ334" s="194"/>
      <c r="AK334" s="193"/>
      <c r="AL334" s="194"/>
      <c r="AM334" s="197"/>
      <c r="AN334" s="197"/>
      <c r="AO334" s="197" t="s">
        <v>1718</v>
      </c>
      <c r="AP334" s="197"/>
      <c r="AQ334" s="382">
        <f t="shared" ref="AQ334:AQ389" si="15">IF(ISERROR(AB334/AA334),"-",(AB334/AA334))</f>
        <v>0.85472971767977057</v>
      </c>
      <c r="AR334" s="37"/>
      <c r="AS334" s="37"/>
      <c r="AT334" s="37"/>
      <c r="AU334" s="37"/>
      <c r="AV334" s="37"/>
      <c r="AW334" s="37"/>
    </row>
    <row r="335" spans="1:49" s="198" customFormat="1" ht="27.95" hidden="1" customHeight="1">
      <c r="A335" s="198">
        <v>1</v>
      </c>
      <c r="B335" s="176">
        <v>69</v>
      </c>
      <c r="C335" s="176">
        <v>2021</v>
      </c>
      <c r="D335" s="176" t="s">
        <v>624</v>
      </c>
      <c r="E335" s="177" t="s">
        <v>625</v>
      </c>
      <c r="F335" s="178" t="s">
        <v>90</v>
      </c>
      <c r="G335" s="179" t="s">
        <v>29</v>
      </c>
      <c r="H335" s="180" t="s">
        <v>111</v>
      </c>
      <c r="I335" s="181" t="s">
        <v>1028</v>
      </c>
      <c r="J335" s="182" t="s">
        <v>85</v>
      </c>
      <c r="K335" s="229" t="s">
        <v>268</v>
      </c>
      <c r="L335" s="183">
        <v>57</v>
      </c>
      <c r="M335" s="184" t="str">
        <f>IF(ISERROR(VLOOKUP(L335,Proposito_programa!$C$2:$E$59,2,FALSE))," ",VLOOKUP(L335,Proposito_programa!$C$2:$E$59,2,FALSE))</f>
        <v>Gestión pública local</v>
      </c>
      <c r="N335" s="184" t="str">
        <f>IF(ISERROR(VLOOKUP(L335,Proposito_programa!$C$2:$E$59,3,FALSE))," ",VLOOKUP(L335,Proposito_programa!$C$2:$E$59,3,FALSE))</f>
        <v>Propósito 5: Construir Bogotá - Región con gobierno abierto, transparente y ciudadanía consciente</v>
      </c>
      <c r="O335" s="185" t="s">
        <v>1919</v>
      </c>
      <c r="P335" s="186">
        <v>1</v>
      </c>
      <c r="Q335" s="187">
        <v>19445797</v>
      </c>
      <c r="R335" s="341" t="s">
        <v>1426</v>
      </c>
      <c r="S335" s="187" t="s">
        <v>362</v>
      </c>
      <c r="T335" s="187"/>
      <c r="U335" s="188"/>
      <c r="V335" s="189"/>
      <c r="W335" s="190">
        <v>33000000</v>
      </c>
      <c r="X335" s="191"/>
      <c r="Y335" s="192">
        <v>1</v>
      </c>
      <c r="Z335" s="190">
        <v>3190000</v>
      </c>
      <c r="AA335" s="260">
        <f t="shared" si="14"/>
        <v>36190000</v>
      </c>
      <c r="AB335" s="355">
        <v>31460000</v>
      </c>
      <c r="AC335" s="193">
        <v>44237</v>
      </c>
      <c r="AD335" s="193">
        <v>44242</v>
      </c>
      <c r="AE335" s="193">
        <v>44574</v>
      </c>
      <c r="AF335" s="194">
        <v>300</v>
      </c>
      <c r="AG335" s="194">
        <v>1</v>
      </c>
      <c r="AH335" s="195">
        <v>29</v>
      </c>
      <c r="AI335" s="187"/>
      <c r="AJ335" s="194"/>
      <c r="AK335" s="193"/>
      <c r="AL335" s="194"/>
      <c r="AM335" s="197"/>
      <c r="AN335" s="197"/>
      <c r="AO335" s="197" t="s">
        <v>1718</v>
      </c>
      <c r="AP335" s="197"/>
      <c r="AQ335" s="382">
        <f t="shared" si="15"/>
        <v>0.8693009118541033</v>
      </c>
      <c r="AR335" s="37"/>
      <c r="AS335" s="37"/>
      <c r="AT335" s="37"/>
      <c r="AU335" s="37"/>
      <c r="AV335" s="37"/>
      <c r="AW335" s="37"/>
    </row>
    <row r="336" spans="1:49" s="198" customFormat="1" ht="27.95" hidden="1" customHeight="1">
      <c r="A336" s="198">
        <v>1</v>
      </c>
      <c r="B336" s="176">
        <v>285</v>
      </c>
      <c r="C336" s="176">
        <v>2021</v>
      </c>
      <c r="D336" s="176" t="s">
        <v>1192</v>
      </c>
      <c r="E336" s="177" t="s">
        <v>1193</v>
      </c>
      <c r="F336" s="178" t="s">
        <v>90</v>
      </c>
      <c r="G336" s="179" t="s">
        <v>29</v>
      </c>
      <c r="H336" s="180" t="s">
        <v>111</v>
      </c>
      <c r="I336" s="181" t="s">
        <v>1162</v>
      </c>
      <c r="J336" s="182" t="s">
        <v>85</v>
      </c>
      <c r="K336" s="229" t="s">
        <v>268</v>
      </c>
      <c r="L336" s="183">
        <v>45</v>
      </c>
      <c r="M336" s="184" t="str">
        <f>IF(ISERROR(VLOOKUP(L336,Proposito_programa!$C$2:$E$59,2,FALSE))," ",VLOOKUP(L336,Proposito_programa!$C$2:$E$59,2,FALSE))</f>
        <v>Espacio público más seguro y construido colectivamente</v>
      </c>
      <c r="N336" s="184" t="str">
        <f>IF(ISERROR(VLOOKUP(L336,Proposito_programa!$C$2:$E$59,3,FALSE))," ",VLOOKUP(L336,Proposito_programa!$C$2:$E$59,3,FALSE))</f>
        <v>Propósito 3: Inspirar confianza y legitimidad para vivir sin miedo y ser epicentro de cultura ciudadana, paz y reconciliación</v>
      </c>
      <c r="O336" s="185" t="s">
        <v>1915</v>
      </c>
      <c r="P336" s="186">
        <v>1</v>
      </c>
      <c r="Q336" s="187">
        <v>80058217</v>
      </c>
      <c r="R336" s="341" t="s">
        <v>1642</v>
      </c>
      <c r="S336" s="187" t="s">
        <v>362</v>
      </c>
      <c r="T336" s="187"/>
      <c r="U336" s="188"/>
      <c r="V336" s="189"/>
      <c r="W336" s="190">
        <v>20000000</v>
      </c>
      <c r="X336" s="191"/>
      <c r="Y336" s="192"/>
      <c r="Z336" s="190"/>
      <c r="AA336" s="260">
        <f t="shared" si="14"/>
        <v>20000000</v>
      </c>
      <c r="AB336" s="355">
        <v>13000000</v>
      </c>
      <c r="AC336" s="193">
        <v>44447</v>
      </c>
      <c r="AD336" s="193">
        <v>44452</v>
      </c>
      <c r="AE336" s="193">
        <v>44573</v>
      </c>
      <c r="AF336" s="194">
        <v>120</v>
      </c>
      <c r="AG336" s="194"/>
      <c r="AH336" s="195"/>
      <c r="AI336" s="196"/>
      <c r="AJ336" s="194"/>
      <c r="AK336" s="193"/>
      <c r="AL336" s="194"/>
      <c r="AM336" s="197"/>
      <c r="AN336" s="197"/>
      <c r="AO336" s="197" t="s">
        <v>1718</v>
      </c>
      <c r="AP336" s="197"/>
      <c r="AQ336" s="382">
        <f t="shared" si="15"/>
        <v>0.65</v>
      </c>
      <c r="AR336" s="37"/>
      <c r="AS336" s="37"/>
      <c r="AT336" s="37"/>
      <c r="AU336" s="37"/>
      <c r="AV336" s="37"/>
      <c r="AW336" s="37"/>
    </row>
    <row r="337" spans="1:49" s="198" customFormat="1" ht="27.95" hidden="1" customHeight="1">
      <c r="A337" s="198">
        <v>1</v>
      </c>
      <c r="B337" s="176">
        <v>190</v>
      </c>
      <c r="C337" s="176">
        <v>2021</v>
      </c>
      <c r="D337" s="176" t="s">
        <v>810</v>
      </c>
      <c r="E337" s="177" t="s">
        <v>811</v>
      </c>
      <c r="F337" s="178" t="s">
        <v>90</v>
      </c>
      <c r="G337" s="179" t="s">
        <v>29</v>
      </c>
      <c r="H337" s="180" t="s">
        <v>111</v>
      </c>
      <c r="I337" s="181" t="s">
        <v>1106</v>
      </c>
      <c r="J337" s="182" t="s">
        <v>85</v>
      </c>
      <c r="K337" s="229" t="s">
        <v>268</v>
      </c>
      <c r="L337" s="183">
        <v>57</v>
      </c>
      <c r="M337" s="184" t="str">
        <f>IF(ISERROR(VLOOKUP(L337,Proposito_programa!$C$2:$E$59,2,FALSE))," ",VLOOKUP(L337,Proposito_programa!$C$2:$E$59,2,FALSE))</f>
        <v>Gestión pública local</v>
      </c>
      <c r="N337" s="184" t="str">
        <f>IF(ISERROR(VLOOKUP(L337,Proposito_programa!$C$2:$E$59,3,FALSE))," ",VLOOKUP(L337,Proposito_programa!$C$2:$E$59,3,FALSE))</f>
        <v>Propósito 5: Construir Bogotá - Región con gobierno abierto, transparente y ciudadanía consciente</v>
      </c>
      <c r="O337" s="185" t="s">
        <v>1919</v>
      </c>
      <c r="P337" s="186">
        <v>1</v>
      </c>
      <c r="Q337" s="187">
        <v>1031172956</v>
      </c>
      <c r="R337" s="341" t="s">
        <v>1545</v>
      </c>
      <c r="S337" s="187" t="s">
        <v>362</v>
      </c>
      <c r="T337" s="187"/>
      <c r="U337" s="188"/>
      <c r="V337" s="189"/>
      <c r="W337" s="190">
        <v>26000000</v>
      </c>
      <c r="X337" s="191"/>
      <c r="Y337" s="192"/>
      <c r="Z337" s="190"/>
      <c r="AA337" s="260">
        <f t="shared" si="14"/>
        <v>26000000</v>
      </c>
      <c r="AB337" s="355">
        <v>21320000</v>
      </c>
      <c r="AC337" s="193">
        <v>44271</v>
      </c>
      <c r="AD337" s="193">
        <v>44280</v>
      </c>
      <c r="AE337" s="193">
        <v>44585</v>
      </c>
      <c r="AF337" s="194">
        <v>300</v>
      </c>
      <c r="AG337" s="194"/>
      <c r="AH337" s="195"/>
      <c r="AI337" s="187"/>
      <c r="AJ337" s="194"/>
      <c r="AK337" s="193"/>
      <c r="AL337" s="194"/>
      <c r="AM337" s="197"/>
      <c r="AN337" s="197"/>
      <c r="AO337" s="197" t="s">
        <v>1718</v>
      </c>
      <c r="AP337" s="197"/>
      <c r="AQ337" s="382">
        <f t="shared" si="15"/>
        <v>0.82</v>
      </c>
      <c r="AR337" s="37"/>
      <c r="AS337" s="37"/>
      <c r="AT337" s="37"/>
      <c r="AU337" s="37"/>
      <c r="AV337" s="37"/>
      <c r="AW337" s="37"/>
    </row>
    <row r="338" spans="1:49" s="198" customFormat="1" ht="27.95" hidden="1" customHeight="1">
      <c r="A338" s="198">
        <v>1</v>
      </c>
      <c r="B338" s="176">
        <v>15</v>
      </c>
      <c r="C338" s="176">
        <v>2021</v>
      </c>
      <c r="D338" s="176" t="s">
        <v>517</v>
      </c>
      <c r="E338" s="177" t="s">
        <v>518</v>
      </c>
      <c r="F338" s="178" t="s">
        <v>90</v>
      </c>
      <c r="G338" s="179" t="s">
        <v>29</v>
      </c>
      <c r="H338" s="180" t="s">
        <v>111</v>
      </c>
      <c r="I338" s="181" t="s">
        <v>996</v>
      </c>
      <c r="J338" s="182" t="s">
        <v>85</v>
      </c>
      <c r="K338" s="229" t="s">
        <v>268</v>
      </c>
      <c r="L338" s="183">
        <v>57</v>
      </c>
      <c r="M338" s="184" t="str">
        <f>IF(ISERROR(VLOOKUP(L338,Proposito_programa!$C$2:$E$59,2,FALSE))," ",VLOOKUP(L338,Proposito_programa!$C$2:$E$59,2,FALSE))</f>
        <v>Gestión pública local</v>
      </c>
      <c r="N338" s="184" t="str">
        <f>IF(ISERROR(VLOOKUP(L338,Proposito_programa!$C$2:$E$59,3,FALSE))," ",VLOOKUP(L338,Proposito_programa!$C$2:$E$59,3,FALSE))</f>
        <v>Propósito 5: Construir Bogotá - Región con gobierno abierto, transparente y ciudadanía consciente</v>
      </c>
      <c r="O338" s="185" t="s">
        <v>1920</v>
      </c>
      <c r="P338" s="186">
        <v>1</v>
      </c>
      <c r="Q338" s="187">
        <v>79743591</v>
      </c>
      <c r="R338" s="341" t="s">
        <v>1372</v>
      </c>
      <c r="S338" s="187" t="s">
        <v>362</v>
      </c>
      <c r="T338" s="187"/>
      <c r="U338" s="188"/>
      <c r="V338" s="189"/>
      <c r="W338" s="190">
        <v>31200000</v>
      </c>
      <c r="X338" s="191"/>
      <c r="Y338" s="192">
        <v>1</v>
      </c>
      <c r="Z338" s="190">
        <v>15600000</v>
      </c>
      <c r="AA338" s="260">
        <f t="shared" si="14"/>
        <v>46800000</v>
      </c>
      <c r="AB338" s="355">
        <v>46800000</v>
      </c>
      <c r="AC338" s="193">
        <v>44225</v>
      </c>
      <c r="AD338" s="193">
        <v>44228</v>
      </c>
      <c r="AE338" s="193">
        <v>44500</v>
      </c>
      <c r="AF338" s="194">
        <v>180</v>
      </c>
      <c r="AG338" s="194">
        <v>1</v>
      </c>
      <c r="AH338" s="195">
        <v>90</v>
      </c>
      <c r="AI338" s="196"/>
      <c r="AJ338" s="194"/>
      <c r="AK338" s="193"/>
      <c r="AL338" s="194"/>
      <c r="AM338" s="197"/>
      <c r="AN338" s="197"/>
      <c r="AO338" s="197" t="s">
        <v>1718</v>
      </c>
      <c r="AP338" s="197"/>
      <c r="AQ338" s="382">
        <f t="shared" si="15"/>
        <v>1</v>
      </c>
      <c r="AR338" s="37"/>
      <c r="AS338" s="37"/>
      <c r="AT338" s="37"/>
      <c r="AU338" s="37"/>
      <c r="AV338" s="37"/>
      <c r="AW338" s="37"/>
    </row>
    <row r="339" spans="1:49" s="198" customFormat="1" ht="27.95" hidden="1" customHeight="1">
      <c r="B339" s="176"/>
      <c r="C339" s="176">
        <v>2021</v>
      </c>
      <c r="D339" s="176"/>
      <c r="E339" s="177"/>
      <c r="F339" s="178" t="s">
        <v>106</v>
      </c>
      <c r="G339" s="178" t="s">
        <v>106</v>
      </c>
      <c r="H339" s="178" t="s">
        <v>106</v>
      </c>
      <c r="I339" s="181" t="s">
        <v>1777</v>
      </c>
      <c r="J339" s="182" t="s">
        <v>84</v>
      </c>
      <c r="K339" s="229" t="s">
        <v>268</v>
      </c>
      <c r="L339" s="183" t="s">
        <v>115</v>
      </c>
      <c r="M339" s="184" t="str">
        <f>IF(ISERROR(VLOOKUP(L339,Proposito_programa!$C$2:$E$59,2,FALSE))," ",VLOOKUP(L339,Proposito_programa!$C$2:$E$59,2,FALSE))</f>
        <v xml:space="preserve"> </v>
      </c>
      <c r="N339" s="184" t="str">
        <f>IF(ISERROR(VLOOKUP(L339,Proposito_programa!$C$2:$E$59,3,FALSE))," ",VLOOKUP(L339,Proposito_programa!$C$2:$E$59,3,FALSE))</f>
        <v xml:space="preserve"> </v>
      </c>
      <c r="O339" s="185" t="s">
        <v>1893</v>
      </c>
      <c r="P339" s="186"/>
      <c r="Q339" s="246"/>
      <c r="R339" s="340" t="s">
        <v>1777</v>
      </c>
      <c r="S339" s="187"/>
      <c r="T339" s="187"/>
      <c r="U339" s="188"/>
      <c r="V339" s="189"/>
      <c r="W339" s="190">
        <v>7343300</v>
      </c>
      <c r="X339" s="191"/>
      <c r="Y339" s="192"/>
      <c r="Z339" s="190"/>
      <c r="AA339" s="260">
        <f t="shared" ref="AA339:AA389" si="16">+W339+X339+Z339</f>
        <v>7343300</v>
      </c>
      <c r="AB339" s="355">
        <v>7343300</v>
      </c>
      <c r="AC339" s="193">
        <v>44197</v>
      </c>
      <c r="AD339" s="193">
        <v>44197</v>
      </c>
      <c r="AE339" s="193">
        <v>44561</v>
      </c>
      <c r="AF339" s="194">
        <v>360</v>
      </c>
      <c r="AG339" s="194"/>
      <c r="AH339" s="195"/>
      <c r="AI339" s="196"/>
      <c r="AJ339" s="194"/>
      <c r="AK339" s="193"/>
      <c r="AL339" s="194"/>
      <c r="AM339" s="197"/>
      <c r="AN339" s="197"/>
      <c r="AO339" s="197" t="s">
        <v>1718</v>
      </c>
      <c r="AP339" s="197"/>
      <c r="AQ339" s="382">
        <f t="shared" si="15"/>
        <v>1</v>
      </c>
      <c r="AR339" s="37"/>
      <c r="AS339" s="37"/>
      <c r="AT339" s="37"/>
      <c r="AU339" s="37"/>
      <c r="AV339" s="37"/>
      <c r="AW339" s="37"/>
    </row>
    <row r="340" spans="1:49" s="198" customFormat="1" ht="27.95" hidden="1" customHeight="1">
      <c r="B340" s="176"/>
      <c r="C340" s="176">
        <v>2021</v>
      </c>
      <c r="D340" s="176"/>
      <c r="E340" s="177"/>
      <c r="F340" s="178" t="s">
        <v>106</v>
      </c>
      <c r="G340" s="178" t="s">
        <v>106</v>
      </c>
      <c r="H340" s="178" t="s">
        <v>106</v>
      </c>
      <c r="I340" s="181" t="s">
        <v>1762</v>
      </c>
      <c r="J340" s="182" t="s">
        <v>85</v>
      </c>
      <c r="K340" s="229" t="s">
        <v>268</v>
      </c>
      <c r="L340" s="183">
        <v>1</v>
      </c>
      <c r="M340" s="184" t="str">
        <f>IF(ISERROR(VLOOKUP(L340,Proposito_programa!$C$2:$E$59,2,FALSE))," ",VLOOKUP(L340,Proposito_programa!$C$2:$E$59,2,FALSE))</f>
        <v>Subsidios y transferencias para la equidad</v>
      </c>
      <c r="N340" s="184" t="str">
        <f>IF(ISERROR(VLOOKUP(L340,Proposito_programa!$C$2:$E$59,3,FALSE))," ",VLOOKUP(L340,Proposito_programa!$C$2:$E$59,3,FALSE))</f>
        <v>Propósito 1: Hacer un nuevo contrato social para incrementar la inclusión social, productiva y política</v>
      </c>
      <c r="O340" s="185" t="s">
        <v>1898</v>
      </c>
      <c r="P340" s="186">
        <v>1</v>
      </c>
      <c r="Q340" s="187">
        <v>860066942</v>
      </c>
      <c r="R340" s="341" t="s">
        <v>1763</v>
      </c>
      <c r="S340" s="187" t="s">
        <v>363</v>
      </c>
      <c r="T340" s="187"/>
      <c r="U340" s="188"/>
      <c r="V340" s="189"/>
      <c r="W340" s="190">
        <v>10050000000</v>
      </c>
      <c r="X340" s="191"/>
      <c r="Y340" s="192"/>
      <c r="Z340" s="190"/>
      <c r="AA340" s="260">
        <f t="shared" si="16"/>
        <v>10050000000</v>
      </c>
      <c r="AB340" s="355">
        <v>9967472970</v>
      </c>
      <c r="AC340" s="193">
        <v>44197</v>
      </c>
      <c r="AD340" s="193">
        <v>44197</v>
      </c>
      <c r="AE340" s="193">
        <v>44561</v>
      </c>
      <c r="AF340" s="194">
        <v>360</v>
      </c>
      <c r="AG340" s="194"/>
      <c r="AH340" s="195"/>
      <c r="AI340" s="196"/>
      <c r="AJ340" s="194"/>
      <c r="AK340" s="193"/>
      <c r="AL340" s="194"/>
      <c r="AM340" s="197"/>
      <c r="AN340" s="197" t="s">
        <v>1718</v>
      </c>
      <c r="AO340" s="197"/>
      <c r="AP340" s="197"/>
      <c r="AQ340" s="382">
        <f t="shared" si="15"/>
        <v>0.99178835522388065</v>
      </c>
      <c r="AR340" s="37"/>
      <c r="AS340" s="37"/>
      <c r="AT340" s="37"/>
      <c r="AU340" s="37"/>
      <c r="AV340" s="37"/>
      <c r="AW340" s="37"/>
    </row>
    <row r="341" spans="1:49" s="198" customFormat="1" ht="27.95" hidden="1" customHeight="1">
      <c r="A341" s="198">
        <v>1</v>
      </c>
      <c r="B341" s="176">
        <v>206</v>
      </c>
      <c r="C341" s="176">
        <v>2021</v>
      </c>
      <c r="D341" s="176" t="s">
        <v>842</v>
      </c>
      <c r="E341" s="177" t="s">
        <v>843</v>
      </c>
      <c r="F341" s="178" t="s">
        <v>90</v>
      </c>
      <c r="G341" s="179" t="s">
        <v>29</v>
      </c>
      <c r="H341" s="180" t="s">
        <v>111</v>
      </c>
      <c r="I341" s="181" t="s">
        <v>1118</v>
      </c>
      <c r="J341" s="182" t="s">
        <v>85</v>
      </c>
      <c r="K341" s="229" t="s">
        <v>268</v>
      </c>
      <c r="L341" s="183">
        <v>57</v>
      </c>
      <c r="M341" s="184" t="str">
        <f>IF(ISERROR(VLOOKUP(L341,Proposito_programa!$C$2:$E$59,2,FALSE))," ",VLOOKUP(L341,Proposito_programa!$C$2:$E$59,2,FALSE))</f>
        <v>Gestión pública local</v>
      </c>
      <c r="N341" s="184" t="str">
        <f>IF(ISERROR(VLOOKUP(L341,Proposito_programa!$C$2:$E$59,3,FALSE))," ",VLOOKUP(L341,Proposito_programa!$C$2:$E$59,3,FALSE))</f>
        <v>Propósito 5: Construir Bogotá - Región con gobierno abierto, transparente y ciudadanía consciente</v>
      </c>
      <c r="O341" s="185" t="s">
        <v>1919</v>
      </c>
      <c r="P341" s="186">
        <v>1</v>
      </c>
      <c r="Q341" s="187">
        <v>1030614944</v>
      </c>
      <c r="R341" s="341" t="s">
        <v>1561</v>
      </c>
      <c r="S341" s="187" t="s">
        <v>362</v>
      </c>
      <c r="T341" s="187"/>
      <c r="U341" s="188"/>
      <c r="V341" s="189"/>
      <c r="W341" s="190">
        <v>31200000</v>
      </c>
      <c r="X341" s="191"/>
      <c r="Y341" s="192">
        <v>1</v>
      </c>
      <c r="Z341" s="190">
        <v>15600000</v>
      </c>
      <c r="AA341" s="260">
        <f t="shared" si="16"/>
        <v>46800000</v>
      </c>
      <c r="AB341" s="355">
        <v>38480000</v>
      </c>
      <c r="AC341" s="193">
        <v>44282</v>
      </c>
      <c r="AD341" s="193">
        <v>44291</v>
      </c>
      <c r="AE341" s="193">
        <v>44565</v>
      </c>
      <c r="AF341" s="194">
        <v>180</v>
      </c>
      <c r="AG341" s="194">
        <v>1</v>
      </c>
      <c r="AH341" s="195">
        <v>90</v>
      </c>
      <c r="AI341" s="187">
        <v>52265349</v>
      </c>
      <c r="AJ341" s="194" t="s">
        <v>1710</v>
      </c>
      <c r="AK341" s="193">
        <v>44362</v>
      </c>
      <c r="AL341" s="252">
        <v>19066667</v>
      </c>
      <c r="AM341" s="197"/>
      <c r="AN341" s="197"/>
      <c r="AO341" s="197" t="s">
        <v>1718</v>
      </c>
      <c r="AP341" s="197"/>
      <c r="AQ341" s="382">
        <f t="shared" si="15"/>
        <v>0.82222222222222219</v>
      </c>
      <c r="AR341" s="37"/>
      <c r="AS341" s="37"/>
      <c r="AT341" s="37"/>
      <c r="AU341" s="37"/>
      <c r="AV341" s="37"/>
      <c r="AW341" s="37"/>
    </row>
    <row r="342" spans="1:49" s="198" customFormat="1" ht="27.95" hidden="1" customHeight="1">
      <c r="A342" s="198">
        <v>1</v>
      </c>
      <c r="B342" s="176">
        <v>102</v>
      </c>
      <c r="C342" s="176">
        <v>2021</v>
      </c>
      <c r="D342" s="176" t="s">
        <v>686</v>
      </c>
      <c r="E342" s="177" t="s">
        <v>687</v>
      </c>
      <c r="F342" s="178" t="s">
        <v>90</v>
      </c>
      <c r="G342" s="179" t="s">
        <v>29</v>
      </c>
      <c r="H342" s="180" t="s">
        <v>111</v>
      </c>
      <c r="I342" s="181" t="s">
        <v>1062</v>
      </c>
      <c r="J342" s="182" t="s">
        <v>85</v>
      </c>
      <c r="K342" s="229" t="s">
        <v>268</v>
      </c>
      <c r="L342" s="183">
        <v>57</v>
      </c>
      <c r="M342" s="184" t="str">
        <f>IF(ISERROR(VLOOKUP(L342,Proposito_programa!$C$2:$E$59,2,FALSE))," ",VLOOKUP(L342,Proposito_programa!$C$2:$E$59,2,FALSE))</f>
        <v>Gestión pública local</v>
      </c>
      <c r="N342" s="184" t="str">
        <f>IF(ISERROR(VLOOKUP(L342,Proposito_programa!$C$2:$E$59,3,FALSE))," ",VLOOKUP(L342,Proposito_programa!$C$2:$E$59,3,FALSE))</f>
        <v>Propósito 5: Construir Bogotá - Región con gobierno abierto, transparente y ciudadanía consciente</v>
      </c>
      <c r="O342" s="185" t="s">
        <v>1919</v>
      </c>
      <c r="P342" s="186">
        <v>1</v>
      </c>
      <c r="Q342" s="187">
        <v>1019023768</v>
      </c>
      <c r="R342" s="341" t="s">
        <v>1458</v>
      </c>
      <c r="S342" s="187" t="s">
        <v>362</v>
      </c>
      <c r="T342" s="187"/>
      <c r="U342" s="188"/>
      <c r="V342" s="189"/>
      <c r="W342" s="190">
        <v>52000000</v>
      </c>
      <c r="X342" s="191"/>
      <c r="Y342" s="192"/>
      <c r="Z342" s="190"/>
      <c r="AA342" s="260">
        <f t="shared" si="16"/>
        <v>52000000</v>
      </c>
      <c r="AB342" s="355">
        <v>41773333</v>
      </c>
      <c r="AC342" s="193">
        <v>44239</v>
      </c>
      <c r="AD342" s="193">
        <v>44242</v>
      </c>
      <c r="AE342" s="193">
        <v>44559</v>
      </c>
      <c r="AF342" s="194">
        <v>300</v>
      </c>
      <c r="AG342" s="194"/>
      <c r="AH342" s="195"/>
      <c r="AI342" s="187">
        <v>1033736859</v>
      </c>
      <c r="AJ342" s="194" t="s">
        <v>1700</v>
      </c>
      <c r="AK342" s="193">
        <v>44411</v>
      </c>
      <c r="AL342" s="252">
        <v>25306667</v>
      </c>
      <c r="AM342" s="197"/>
      <c r="AN342" s="197"/>
      <c r="AO342" s="197" t="s">
        <v>1718</v>
      </c>
      <c r="AP342" s="197"/>
      <c r="AQ342" s="382">
        <f t="shared" si="15"/>
        <v>0.80333332692307691</v>
      </c>
      <c r="AR342" s="37"/>
      <c r="AS342" s="37"/>
      <c r="AT342" s="37"/>
      <c r="AU342" s="37"/>
      <c r="AV342" s="37"/>
      <c r="AW342" s="37"/>
    </row>
    <row r="343" spans="1:49" s="198" customFormat="1" ht="27.95" hidden="1" customHeight="1">
      <c r="A343" s="198">
        <v>1</v>
      </c>
      <c r="B343" s="176">
        <v>289</v>
      </c>
      <c r="C343" s="176">
        <v>2021</v>
      </c>
      <c r="D343" s="176" t="s">
        <v>1200</v>
      </c>
      <c r="E343" s="177" t="s">
        <v>1201</v>
      </c>
      <c r="F343" s="178" t="s">
        <v>90</v>
      </c>
      <c r="G343" s="179" t="s">
        <v>29</v>
      </c>
      <c r="H343" s="180" t="s">
        <v>111</v>
      </c>
      <c r="I343" s="181" t="s">
        <v>1310</v>
      </c>
      <c r="J343" s="182" t="s">
        <v>85</v>
      </c>
      <c r="K343" s="229" t="s">
        <v>268</v>
      </c>
      <c r="L343" s="183">
        <v>30</v>
      </c>
      <c r="M343" s="184" t="str">
        <f>IF(ISERROR(VLOOKUP(L343,Proposito_programa!$C$2:$E$59,2,FALSE))," ",VLOOKUP(L343,Proposito_programa!$C$2:$E$59,2,FALSE))</f>
        <v>Eficiencia en la atención de emergencias</v>
      </c>
      <c r="N343" s="184" t="str">
        <f>IF(ISERROR(VLOOKUP(L343,Proposito_programa!$C$2:$E$59,3,FALSE))," ",VLOOKUP(L343,Proposito_programa!$C$2:$E$59,3,FALSE))</f>
        <v>Propósito 2 : Cambiar Nuestros Hábitos de Vida para Reverdecer a Bogotá y Adaptarnos y Mitigar la Crisis Climática</v>
      </c>
      <c r="O343" s="185" t="s">
        <v>1909</v>
      </c>
      <c r="P343" s="186">
        <v>1</v>
      </c>
      <c r="Q343" s="187">
        <v>1012362027</v>
      </c>
      <c r="R343" s="341" t="s">
        <v>1645</v>
      </c>
      <c r="S343" s="187" t="s">
        <v>362</v>
      </c>
      <c r="T343" s="187"/>
      <c r="U343" s="188"/>
      <c r="V343" s="189"/>
      <c r="W343" s="190">
        <v>10800000</v>
      </c>
      <c r="X343" s="191"/>
      <c r="Y343" s="192"/>
      <c r="Z343" s="190"/>
      <c r="AA343" s="260">
        <f t="shared" si="16"/>
        <v>10800000</v>
      </c>
      <c r="AB343" s="355">
        <v>5400000</v>
      </c>
      <c r="AC343" s="193">
        <v>44460</v>
      </c>
      <c r="AD343" s="193">
        <v>44470</v>
      </c>
      <c r="AE343" s="193">
        <v>44591</v>
      </c>
      <c r="AF343" s="194">
        <v>120</v>
      </c>
      <c r="AG343" s="194"/>
      <c r="AH343" s="195"/>
      <c r="AI343" s="196"/>
      <c r="AJ343" s="194"/>
      <c r="AK343" s="193"/>
      <c r="AL343" s="194"/>
      <c r="AM343" s="197"/>
      <c r="AN343" s="197"/>
      <c r="AO343" s="197" t="s">
        <v>1718</v>
      </c>
      <c r="AP343" s="197"/>
      <c r="AQ343" s="382">
        <f t="shared" si="15"/>
        <v>0.5</v>
      </c>
      <c r="AR343" s="37"/>
      <c r="AS343" s="37"/>
      <c r="AT343" s="37"/>
      <c r="AU343" s="37"/>
      <c r="AV343" s="37"/>
      <c r="AW343" s="37"/>
    </row>
    <row r="344" spans="1:49" s="198" customFormat="1" ht="27.95" hidden="1" customHeight="1">
      <c r="A344" s="198">
        <v>1</v>
      </c>
      <c r="B344" s="176">
        <v>40</v>
      </c>
      <c r="C344" s="176">
        <v>2021</v>
      </c>
      <c r="D344" s="176" t="s">
        <v>566</v>
      </c>
      <c r="E344" s="177" t="s">
        <v>567</v>
      </c>
      <c r="F344" s="178" t="s">
        <v>90</v>
      </c>
      <c r="G344" s="179" t="s">
        <v>29</v>
      </c>
      <c r="H344" s="180" t="s">
        <v>111</v>
      </c>
      <c r="I344" s="181" t="s">
        <v>1018</v>
      </c>
      <c r="J344" s="182" t="s">
        <v>85</v>
      </c>
      <c r="K344" s="229" t="s">
        <v>268</v>
      </c>
      <c r="L344" s="183">
        <v>57</v>
      </c>
      <c r="M344" s="184" t="str">
        <f>IF(ISERROR(VLOOKUP(L344,Proposito_programa!$C$2:$E$59,2,FALSE))," ",VLOOKUP(L344,Proposito_programa!$C$2:$E$59,2,FALSE))</f>
        <v>Gestión pública local</v>
      </c>
      <c r="N344" s="184" t="str">
        <f>IF(ISERROR(VLOOKUP(L344,Proposito_programa!$C$2:$E$59,3,FALSE))," ",VLOOKUP(L344,Proposito_programa!$C$2:$E$59,3,FALSE))</f>
        <v>Propósito 5: Construir Bogotá - Región con gobierno abierto, transparente y ciudadanía consciente</v>
      </c>
      <c r="O344" s="185" t="s">
        <v>1919</v>
      </c>
      <c r="P344" s="186">
        <v>1</v>
      </c>
      <c r="Q344" s="187">
        <v>1033750473</v>
      </c>
      <c r="R344" s="341" t="s">
        <v>1397</v>
      </c>
      <c r="S344" s="187" t="s">
        <v>362</v>
      </c>
      <c r="T344" s="187"/>
      <c r="U344" s="188"/>
      <c r="V344" s="189"/>
      <c r="W344" s="190">
        <v>39000000</v>
      </c>
      <c r="X344" s="191"/>
      <c r="Y344" s="192">
        <v>1</v>
      </c>
      <c r="Z344" s="190">
        <v>5070000</v>
      </c>
      <c r="AA344" s="260">
        <f t="shared" si="16"/>
        <v>44070000</v>
      </c>
      <c r="AB344" s="355">
        <v>38480000</v>
      </c>
      <c r="AC344" s="193">
        <v>44230</v>
      </c>
      <c r="AD344" s="193">
        <v>44232</v>
      </c>
      <c r="AE344" s="193">
        <v>44574</v>
      </c>
      <c r="AF344" s="194">
        <v>300</v>
      </c>
      <c r="AG344" s="194">
        <v>1</v>
      </c>
      <c r="AH344" s="195">
        <v>39</v>
      </c>
      <c r="AI344" s="187"/>
      <c r="AJ344" s="194"/>
      <c r="AK344" s="193"/>
      <c r="AL344" s="194"/>
      <c r="AM344" s="197"/>
      <c r="AN344" s="197"/>
      <c r="AO344" s="197" t="s">
        <v>1718</v>
      </c>
      <c r="AP344" s="197"/>
      <c r="AQ344" s="382">
        <f t="shared" si="15"/>
        <v>0.87315634218289084</v>
      </c>
      <c r="AR344" s="37"/>
      <c r="AS344" s="37"/>
      <c r="AT344" s="37"/>
      <c r="AU344" s="37"/>
      <c r="AV344" s="37"/>
      <c r="AW344" s="37"/>
    </row>
    <row r="345" spans="1:49" s="198" customFormat="1" ht="27.95" hidden="1" customHeight="1">
      <c r="A345" s="198">
        <v>1</v>
      </c>
      <c r="B345" s="176">
        <v>73843</v>
      </c>
      <c r="C345" s="176">
        <v>2021</v>
      </c>
      <c r="D345" s="176" t="s">
        <v>979</v>
      </c>
      <c r="E345" s="177" t="s">
        <v>980</v>
      </c>
      <c r="F345" s="178" t="s">
        <v>52</v>
      </c>
      <c r="G345" s="179" t="s">
        <v>89</v>
      </c>
      <c r="H345" s="180" t="s">
        <v>96</v>
      </c>
      <c r="I345" s="181" t="s">
        <v>1166</v>
      </c>
      <c r="J345" s="182" t="s">
        <v>84</v>
      </c>
      <c r="K345" s="229" t="s">
        <v>268</v>
      </c>
      <c r="L345" s="183" t="s">
        <v>115</v>
      </c>
      <c r="M345" s="184" t="str">
        <f>IF(ISERROR(VLOOKUP(L345,Proposito_programa!$C$2:$E$59,2,FALSE))," ",VLOOKUP(L345,Proposito_programa!$C$2:$E$59,2,FALSE))</f>
        <v xml:space="preserve"> </v>
      </c>
      <c r="N345" s="184" t="str">
        <f>IF(ISERROR(VLOOKUP(L345,Proposito_programa!$C$2:$E$59,3,FALSE))," ",VLOOKUP(L345,Proposito_programa!$C$2:$E$59,3,FALSE))</f>
        <v xml:space="preserve"> </v>
      </c>
      <c r="O345" s="185" t="s">
        <v>1897</v>
      </c>
      <c r="P345" s="186">
        <v>1</v>
      </c>
      <c r="Q345" s="187">
        <v>901211678</v>
      </c>
      <c r="R345" s="341" t="s">
        <v>1637</v>
      </c>
      <c r="S345" s="187" t="s">
        <v>363</v>
      </c>
      <c r="T345" s="187"/>
      <c r="U345" s="188"/>
      <c r="V345" s="189"/>
      <c r="W345" s="190">
        <v>300247</v>
      </c>
      <c r="X345" s="191"/>
      <c r="Y345" s="192"/>
      <c r="Z345" s="190"/>
      <c r="AA345" s="260">
        <f t="shared" si="16"/>
        <v>300247</v>
      </c>
      <c r="AB345" s="355">
        <v>0</v>
      </c>
      <c r="AC345" s="193">
        <v>44413</v>
      </c>
      <c r="AD345" s="193">
        <v>44414</v>
      </c>
      <c r="AE345" s="193">
        <v>44444</v>
      </c>
      <c r="AF345" s="194">
        <v>30</v>
      </c>
      <c r="AG345" s="194"/>
      <c r="AH345" s="195"/>
      <c r="AI345" s="196"/>
      <c r="AJ345" s="194"/>
      <c r="AK345" s="193"/>
      <c r="AL345" s="194"/>
      <c r="AM345" s="197"/>
      <c r="AN345" s="197"/>
      <c r="AO345" s="197" t="s">
        <v>1718</v>
      </c>
      <c r="AP345" s="197"/>
      <c r="AQ345" s="382">
        <f t="shared" si="15"/>
        <v>0</v>
      </c>
      <c r="AR345" s="37"/>
      <c r="AS345" s="37"/>
      <c r="AT345" s="37"/>
      <c r="AU345" s="37"/>
      <c r="AV345" s="37"/>
      <c r="AW345" s="37"/>
    </row>
    <row r="346" spans="1:49" s="198" customFormat="1" ht="27.95" hidden="1" customHeight="1">
      <c r="A346" s="198">
        <v>1</v>
      </c>
      <c r="B346" s="176">
        <v>100</v>
      </c>
      <c r="C346" s="176">
        <v>2021</v>
      </c>
      <c r="D346" s="176" t="s">
        <v>682</v>
      </c>
      <c r="E346" s="177" t="s">
        <v>683</v>
      </c>
      <c r="F346" s="178" t="s">
        <v>90</v>
      </c>
      <c r="G346" s="179" t="s">
        <v>29</v>
      </c>
      <c r="H346" s="180" t="s">
        <v>111</v>
      </c>
      <c r="I346" s="181" t="s">
        <v>1060</v>
      </c>
      <c r="J346" s="182" t="s">
        <v>85</v>
      </c>
      <c r="K346" s="229" t="s">
        <v>268</v>
      </c>
      <c r="L346" s="183">
        <v>57</v>
      </c>
      <c r="M346" s="184" t="str">
        <f>IF(ISERROR(VLOOKUP(L346,Proposito_programa!$C$2:$E$59,2,FALSE))," ",VLOOKUP(L346,Proposito_programa!$C$2:$E$59,2,FALSE))</f>
        <v>Gestión pública local</v>
      </c>
      <c r="N346" s="184" t="str">
        <f>IF(ISERROR(VLOOKUP(L346,Proposito_programa!$C$2:$E$59,3,FALSE))," ",VLOOKUP(L346,Proposito_programa!$C$2:$E$59,3,FALSE))</f>
        <v>Propósito 5: Construir Bogotá - Región con gobierno abierto, transparente y ciudadanía consciente</v>
      </c>
      <c r="O346" s="185" t="s">
        <v>1919</v>
      </c>
      <c r="P346" s="186">
        <v>1</v>
      </c>
      <c r="Q346" s="187">
        <v>30392551</v>
      </c>
      <c r="R346" s="341" t="s">
        <v>1456</v>
      </c>
      <c r="S346" s="187" t="s">
        <v>362</v>
      </c>
      <c r="T346" s="187"/>
      <c r="U346" s="188"/>
      <c r="V346" s="189"/>
      <c r="W346" s="190">
        <v>67000000</v>
      </c>
      <c r="X346" s="191"/>
      <c r="Y346" s="192"/>
      <c r="Z346" s="190"/>
      <c r="AA346" s="260">
        <f t="shared" si="16"/>
        <v>67000000</v>
      </c>
      <c r="AB346" s="355">
        <v>63426667</v>
      </c>
      <c r="AC346" s="193">
        <v>44244</v>
      </c>
      <c r="AD346" s="193">
        <v>44244</v>
      </c>
      <c r="AE346" s="193">
        <v>44546</v>
      </c>
      <c r="AF346" s="194">
        <v>300</v>
      </c>
      <c r="AG346" s="194"/>
      <c r="AH346" s="195"/>
      <c r="AI346" s="187"/>
      <c r="AJ346" s="194"/>
      <c r="AK346" s="193"/>
      <c r="AL346" s="194"/>
      <c r="AM346" s="197"/>
      <c r="AN346" s="197"/>
      <c r="AO346" s="197" t="s">
        <v>1718</v>
      </c>
      <c r="AP346" s="197"/>
      <c r="AQ346" s="382">
        <f t="shared" si="15"/>
        <v>0.94666667164179108</v>
      </c>
      <c r="AR346" s="37"/>
      <c r="AS346" s="37"/>
      <c r="AT346" s="37"/>
      <c r="AU346" s="37"/>
      <c r="AV346" s="37"/>
      <c r="AW346" s="37"/>
    </row>
    <row r="347" spans="1:49" s="198" customFormat="1" ht="38.25" hidden="1" customHeight="1">
      <c r="A347" s="198">
        <v>1</v>
      </c>
      <c r="B347" s="176">
        <v>325</v>
      </c>
      <c r="C347" s="176">
        <v>2021</v>
      </c>
      <c r="D347" s="176" t="s">
        <v>1274</v>
      </c>
      <c r="E347" s="332" t="s">
        <v>1275</v>
      </c>
      <c r="F347" s="178" t="s">
        <v>88</v>
      </c>
      <c r="G347" s="179" t="s">
        <v>86</v>
      </c>
      <c r="H347" s="180" t="s">
        <v>115</v>
      </c>
      <c r="I347" s="181" t="s">
        <v>1342</v>
      </c>
      <c r="J347" s="182" t="s">
        <v>84</v>
      </c>
      <c r="K347" s="229" t="s">
        <v>268</v>
      </c>
      <c r="L347" s="183" t="s">
        <v>115</v>
      </c>
      <c r="M347" s="184" t="str">
        <f>IF(ISERROR(VLOOKUP(L347,Proposito_programa!$C$2:$E$59,2,FALSE))," ",VLOOKUP(L347,Proposito_programa!$C$2:$E$59,2,FALSE))</f>
        <v xml:space="preserve"> </v>
      </c>
      <c r="N347" s="184" t="str">
        <f>IF(ISERROR(VLOOKUP(L347,Proposito_programa!$C$2:$E$59,3,FALSE))," ",VLOOKUP(L347,Proposito_programa!$C$2:$E$59,3,FALSE))</f>
        <v xml:space="preserve"> </v>
      </c>
      <c r="O347" s="351" t="s">
        <v>1921</v>
      </c>
      <c r="P347" s="186">
        <v>5</v>
      </c>
      <c r="Q347" s="187">
        <v>901406200</v>
      </c>
      <c r="R347" s="341" t="s">
        <v>1680</v>
      </c>
      <c r="S347" s="187" t="s">
        <v>363</v>
      </c>
      <c r="T347" s="187"/>
      <c r="U347" s="188"/>
      <c r="V347" s="189"/>
      <c r="W347" s="190">
        <v>2134443</v>
      </c>
      <c r="X347" s="191"/>
      <c r="Y347" s="192"/>
      <c r="Z347" s="190"/>
      <c r="AA347" s="260">
        <f t="shared" si="16"/>
        <v>2134443</v>
      </c>
      <c r="AB347" s="355">
        <v>0</v>
      </c>
      <c r="AC347" s="193">
        <v>44559</v>
      </c>
      <c r="AD347" s="193" t="s">
        <v>1862</v>
      </c>
      <c r="AE347" s="193" t="s">
        <v>1862</v>
      </c>
      <c r="AF347" s="194">
        <v>90</v>
      </c>
      <c r="AG347" s="194"/>
      <c r="AH347" s="195"/>
      <c r="AI347" s="196"/>
      <c r="AJ347" s="194"/>
      <c r="AK347" s="193"/>
      <c r="AL347" s="194"/>
      <c r="AM347" s="197" t="s">
        <v>1718</v>
      </c>
      <c r="AN347" s="197"/>
      <c r="AO347" s="197"/>
      <c r="AP347" s="197"/>
      <c r="AQ347" s="382">
        <f t="shared" si="15"/>
        <v>0</v>
      </c>
      <c r="AR347" s="37"/>
      <c r="AS347" s="37"/>
      <c r="AT347" s="37"/>
      <c r="AU347" s="37"/>
      <c r="AV347" s="37"/>
      <c r="AW347" s="37"/>
    </row>
    <row r="348" spans="1:49" s="198" customFormat="1" ht="27.95" customHeight="1">
      <c r="A348" s="198">
        <v>1</v>
      </c>
      <c r="B348" s="176">
        <v>206</v>
      </c>
      <c r="C348" s="176">
        <v>2020</v>
      </c>
      <c r="D348" s="176" t="s">
        <v>1730</v>
      </c>
      <c r="E348" s="177" t="s">
        <v>1731</v>
      </c>
      <c r="F348" s="178" t="s">
        <v>56</v>
      </c>
      <c r="G348" s="179" t="s">
        <v>89</v>
      </c>
      <c r="H348" s="180" t="s">
        <v>98</v>
      </c>
      <c r="I348" s="181" t="s">
        <v>1738</v>
      </c>
      <c r="J348" s="182" t="s">
        <v>85</v>
      </c>
      <c r="K348" s="229" t="s">
        <v>268</v>
      </c>
      <c r="L348" s="183">
        <v>49</v>
      </c>
      <c r="M348" s="184" t="str">
        <f>IF(ISERROR(VLOOKUP(L348,Proposito_programa!$C$2:$E$59,2,FALSE))," ",VLOOKUP(L348,Proposito_programa!$C$2:$E$59,2,FALSE))</f>
        <v>Movilidad segura, sostenible y accesible</v>
      </c>
      <c r="N348" s="184" t="str">
        <f>IF(ISERROR(VLOOKUP(L348,Proposito_programa!$C$2:$E$59,3,FALSE))," ",VLOOKUP(L348,Proposito_programa!$C$2:$E$59,3,FALSE))</f>
        <v>Propósito 4: Hacer de Bogotá Región un modelo de movilidad multimodal, incluyente y sostenible</v>
      </c>
      <c r="O348" s="185" t="s">
        <v>1917</v>
      </c>
      <c r="P348" s="186">
        <v>1</v>
      </c>
      <c r="Q348" s="187">
        <v>830006596</v>
      </c>
      <c r="R348" s="341" t="s">
        <v>1745</v>
      </c>
      <c r="S348" s="187" t="s">
        <v>363</v>
      </c>
      <c r="T348" s="187"/>
      <c r="U348" s="188"/>
      <c r="V348" s="189"/>
      <c r="W348" s="190"/>
      <c r="X348" s="191"/>
      <c r="Y348" s="192">
        <v>1</v>
      </c>
      <c r="Z348" s="190">
        <v>40000000</v>
      </c>
      <c r="AA348" s="260">
        <f t="shared" si="16"/>
        <v>40000000</v>
      </c>
      <c r="AB348" s="355">
        <v>0</v>
      </c>
      <c r="AC348" s="193">
        <v>44404</v>
      </c>
      <c r="AD348" s="193">
        <v>44404</v>
      </c>
      <c r="AE348" s="193">
        <v>44520</v>
      </c>
      <c r="AF348" s="194">
        <v>450</v>
      </c>
      <c r="AG348" s="194">
        <v>1</v>
      </c>
      <c r="AH348" s="195">
        <v>30</v>
      </c>
      <c r="AI348" s="196"/>
      <c r="AJ348" s="194"/>
      <c r="AK348" s="193"/>
      <c r="AL348" s="194"/>
      <c r="AM348" s="197"/>
      <c r="AN348" s="197"/>
      <c r="AO348" s="197" t="s">
        <v>1718</v>
      </c>
      <c r="AP348" s="197"/>
      <c r="AQ348" s="382">
        <f t="shared" si="15"/>
        <v>0</v>
      </c>
      <c r="AR348" s="37"/>
      <c r="AS348" s="37"/>
      <c r="AT348" s="37"/>
      <c r="AU348" s="37"/>
      <c r="AV348" s="37"/>
      <c r="AW348" s="37"/>
    </row>
    <row r="349" spans="1:49" s="198" customFormat="1" ht="27.95" hidden="1" customHeight="1">
      <c r="A349" s="198">
        <v>1</v>
      </c>
      <c r="B349" s="176">
        <v>175</v>
      </c>
      <c r="C349" s="176">
        <v>2021</v>
      </c>
      <c r="D349" s="176" t="s">
        <v>782</v>
      </c>
      <c r="E349" s="177" t="s">
        <v>783</v>
      </c>
      <c r="F349" s="178" t="s">
        <v>90</v>
      </c>
      <c r="G349" s="179" t="s">
        <v>29</v>
      </c>
      <c r="H349" s="180" t="s">
        <v>111</v>
      </c>
      <c r="I349" s="181" t="s">
        <v>1094</v>
      </c>
      <c r="J349" s="182" t="s">
        <v>85</v>
      </c>
      <c r="K349" s="229" t="s">
        <v>268</v>
      </c>
      <c r="L349" s="183">
        <v>57</v>
      </c>
      <c r="M349" s="184" t="str">
        <f>IF(ISERROR(VLOOKUP(L349,Proposito_programa!$C$2:$E$59,2,FALSE))," ",VLOOKUP(L349,Proposito_programa!$C$2:$E$59,2,FALSE))</f>
        <v>Gestión pública local</v>
      </c>
      <c r="N349" s="184" t="str">
        <f>IF(ISERROR(VLOOKUP(L349,Proposito_programa!$C$2:$E$59,3,FALSE))," ",VLOOKUP(L349,Proposito_programa!$C$2:$E$59,3,FALSE))</f>
        <v>Propósito 5: Construir Bogotá - Región con gobierno abierto, transparente y ciudadanía consciente</v>
      </c>
      <c r="O349" s="185" t="s">
        <v>1919</v>
      </c>
      <c r="P349" s="186">
        <v>1</v>
      </c>
      <c r="Q349" s="187">
        <v>52538400</v>
      </c>
      <c r="R349" s="341" t="s">
        <v>1531</v>
      </c>
      <c r="S349" s="187" t="s">
        <v>362</v>
      </c>
      <c r="T349" s="187"/>
      <c r="U349" s="188"/>
      <c r="V349" s="189"/>
      <c r="W349" s="190">
        <v>75000000</v>
      </c>
      <c r="X349" s="191"/>
      <c r="Y349" s="192"/>
      <c r="Z349" s="190"/>
      <c r="AA349" s="260">
        <f t="shared" si="16"/>
        <v>75000000</v>
      </c>
      <c r="AB349" s="355">
        <v>67000000</v>
      </c>
      <c r="AC349" s="193">
        <v>44253</v>
      </c>
      <c r="AD349" s="193">
        <v>44258</v>
      </c>
      <c r="AE349" s="193">
        <v>44530</v>
      </c>
      <c r="AF349" s="194">
        <v>300</v>
      </c>
      <c r="AG349" s="194"/>
      <c r="AH349" s="195"/>
      <c r="AI349" s="187"/>
      <c r="AJ349" s="194"/>
      <c r="AK349" s="193"/>
      <c r="AL349" s="194"/>
      <c r="AM349" s="197"/>
      <c r="AN349" s="197"/>
      <c r="AO349" s="197"/>
      <c r="AP349" s="197" t="s">
        <v>1718</v>
      </c>
      <c r="AQ349" s="382">
        <f t="shared" si="15"/>
        <v>0.89333333333333331</v>
      </c>
      <c r="AR349" s="37"/>
      <c r="AS349" s="37"/>
      <c r="AT349" s="37"/>
      <c r="AU349" s="37"/>
      <c r="AV349" s="37"/>
      <c r="AW349" s="37"/>
    </row>
    <row r="350" spans="1:49" s="198" customFormat="1" ht="27.95" hidden="1" customHeight="1">
      <c r="A350" s="198">
        <v>1</v>
      </c>
      <c r="B350" s="176">
        <v>300</v>
      </c>
      <c r="C350" s="176">
        <v>2021</v>
      </c>
      <c r="D350" s="176" t="s">
        <v>1222</v>
      </c>
      <c r="E350" s="333" t="s">
        <v>1223</v>
      </c>
      <c r="F350" s="178" t="s">
        <v>88</v>
      </c>
      <c r="G350" s="179" t="s">
        <v>29</v>
      </c>
      <c r="H350" s="180" t="s">
        <v>110</v>
      </c>
      <c r="I350" s="181" t="s">
        <v>1318</v>
      </c>
      <c r="J350" s="182" t="s">
        <v>85</v>
      </c>
      <c r="K350" s="229" t="s">
        <v>268</v>
      </c>
      <c r="L350" s="183">
        <v>55</v>
      </c>
      <c r="M350" s="184" t="str">
        <f>IF(ISERROR(VLOOKUP(L350,Proposito_programa!$C$2:$E$59,2,FALSE))," ",VLOOKUP(L350,Proposito_programa!$C$2:$E$59,2,FALSE))</f>
        <v>Fortalecimiento de cultura ciudadana y su institucionalidad</v>
      </c>
      <c r="N350" s="184" t="str">
        <f>IF(ISERROR(VLOOKUP(L350,Proposito_programa!$C$2:$E$59,3,FALSE))," ",VLOOKUP(L350,Proposito_programa!$C$2:$E$59,3,FALSE))</f>
        <v>Propósito 5: Construir Bogotá - Región con gobierno abierto, transparente y ciudadanía consciente</v>
      </c>
      <c r="O350" s="185" t="s">
        <v>1918</v>
      </c>
      <c r="P350" s="186">
        <v>1</v>
      </c>
      <c r="Q350" s="187">
        <v>830058756</v>
      </c>
      <c r="R350" s="341" t="s">
        <v>1655</v>
      </c>
      <c r="S350" s="187" t="s">
        <v>363</v>
      </c>
      <c r="T350" s="187"/>
      <c r="U350" s="188"/>
      <c r="V350" s="189"/>
      <c r="W350" s="190">
        <v>102530448</v>
      </c>
      <c r="X350" s="191"/>
      <c r="Y350" s="192"/>
      <c r="Z350" s="190"/>
      <c r="AA350" s="260">
        <f t="shared" si="16"/>
        <v>102530448</v>
      </c>
      <c r="AB350" s="355">
        <v>0</v>
      </c>
      <c r="AC350" s="193">
        <v>44481</v>
      </c>
      <c r="AD350" s="193">
        <v>44488</v>
      </c>
      <c r="AE350" s="193">
        <v>44638</v>
      </c>
      <c r="AF350" s="194">
        <v>150</v>
      </c>
      <c r="AG350" s="194"/>
      <c r="AH350" s="195"/>
      <c r="AI350" s="196"/>
      <c r="AJ350" s="194"/>
      <c r="AK350" s="193"/>
      <c r="AL350" s="194"/>
      <c r="AM350" s="197"/>
      <c r="AN350" s="197" t="s">
        <v>1718</v>
      </c>
      <c r="AO350" s="197"/>
      <c r="AP350" s="197"/>
      <c r="AQ350" s="382">
        <f t="shared" si="15"/>
        <v>0</v>
      </c>
      <c r="AR350" s="37"/>
      <c r="AS350" s="37"/>
      <c r="AT350" s="37"/>
      <c r="AU350" s="37"/>
      <c r="AV350" s="37"/>
      <c r="AW350" s="37"/>
    </row>
    <row r="351" spans="1:49" s="198" customFormat="1" ht="27.95" hidden="1" customHeight="1">
      <c r="A351" s="198">
        <v>1</v>
      </c>
      <c r="B351" s="176">
        <v>228</v>
      </c>
      <c r="C351" s="176">
        <v>2021</v>
      </c>
      <c r="D351" s="176" t="s">
        <v>883</v>
      </c>
      <c r="E351" s="332" t="s">
        <v>884</v>
      </c>
      <c r="F351" s="178" t="s">
        <v>88</v>
      </c>
      <c r="G351" s="179" t="s">
        <v>93</v>
      </c>
      <c r="H351" s="336" t="s">
        <v>114</v>
      </c>
      <c r="I351" s="181" t="s">
        <v>1132</v>
      </c>
      <c r="J351" s="182" t="s">
        <v>84</v>
      </c>
      <c r="K351" s="229" t="s">
        <v>268</v>
      </c>
      <c r="L351" s="183" t="s">
        <v>115</v>
      </c>
      <c r="M351" s="184" t="str">
        <f>IF(ISERROR(VLOOKUP(L351,Proposito_programa!$C$2:$E$59,2,FALSE))," ",VLOOKUP(L351,Proposito_programa!$C$2:$E$59,2,FALSE))</f>
        <v xml:space="preserve"> </v>
      </c>
      <c r="N351" s="184" t="str">
        <f>IF(ISERROR(VLOOKUP(L351,Proposito_programa!$C$2:$E$59,3,FALSE))," ",VLOOKUP(L351,Proposito_programa!$C$2:$E$59,3,FALSE))</f>
        <v xml:space="preserve"> </v>
      </c>
      <c r="O351" s="185" t="s">
        <v>1355</v>
      </c>
      <c r="P351" s="186">
        <v>1</v>
      </c>
      <c r="Q351" s="187">
        <v>901225706</v>
      </c>
      <c r="R351" s="341" t="s">
        <v>1582</v>
      </c>
      <c r="S351" s="187" t="s">
        <v>363</v>
      </c>
      <c r="T351" s="187"/>
      <c r="U351" s="188"/>
      <c r="V351" s="189"/>
      <c r="W351" s="190">
        <v>0</v>
      </c>
      <c r="X351" s="191"/>
      <c r="Y351" s="192"/>
      <c r="Z351" s="190"/>
      <c r="AA351" s="260">
        <f t="shared" si="16"/>
        <v>0</v>
      </c>
      <c r="AB351" s="348" t="s">
        <v>1931</v>
      </c>
      <c r="AC351" s="193">
        <v>44386</v>
      </c>
      <c r="AD351" s="193">
        <v>44405</v>
      </c>
      <c r="AE351" s="193">
        <v>45134</v>
      </c>
      <c r="AF351" s="194">
        <v>720</v>
      </c>
      <c r="AG351" s="194"/>
      <c r="AH351" s="195"/>
      <c r="AI351" s="187"/>
      <c r="AJ351" s="194"/>
      <c r="AK351" s="193"/>
      <c r="AL351" s="194"/>
      <c r="AM351" s="197"/>
      <c r="AN351" s="197" t="s">
        <v>1718</v>
      </c>
      <c r="AO351" s="197"/>
      <c r="AP351" s="197"/>
      <c r="AQ351" s="382" t="str">
        <f t="shared" si="15"/>
        <v>-</v>
      </c>
      <c r="AR351" s="37"/>
      <c r="AS351" s="37"/>
      <c r="AT351" s="37"/>
      <c r="AU351" s="37"/>
      <c r="AV351" s="37"/>
      <c r="AW351" s="37"/>
    </row>
    <row r="352" spans="1:49" s="198" customFormat="1" ht="27.95" hidden="1" customHeight="1">
      <c r="A352" s="198">
        <v>1</v>
      </c>
      <c r="B352" s="176">
        <v>327</v>
      </c>
      <c r="C352" s="176">
        <v>2021</v>
      </c>
      <c r="D352" s="176" t="s">
        <v>1278</v>
      </c>
      <c r="E352" s="333" t="s">
        <v>1279</v>
      </c>
      <c r="F352" s="178" t="s">
        <v>88</v>
      </c>
      <c r="G352" s="179" t="s">
        <v>89</v>
      </c>
      <c r="H352" s="180" t="s">
        <v>98</v>
      </c>
      <c r="I352" s="181" t="s">
        <v>1344</v>
      </c>
      <c r="J352" s="182" t="s">
        <v>85</v>
      </c>
      <c r="K352" s="229" t="s">
        <v>268</v>
      </c>
      <c r="L352" s="183">
        <v>45</v>
      </c>
      <c r="M352" s="184" t="str">
        <f>IF(ISERROR(VLOOKUP(L352,Proposito_programa!$C$2:$E$59,2,FALSE))," ",VLOOKUP(L352,Proposito_programa!$C$2:$E$59,2,FALSE))</f>
        <v>Espacio público más seguro y construido colectivamente</v>
      </c>
      <c r="N352" s="184" t="str">
        <f>IF(ISERROR(VLOOKUP(L352,Proposito_programa!$C$2:$E$59,3,FALSE))," ",VLOOKUP(L352,Proposito_programa!$C$2:$E$59,3,FALSE))</f>
        <v>Propósito 3: Inspirar confianza y legitimidad para vivir sin miedo y ser epicentro de cultura ciudadana, paz y reconciliación</v>
      </c>
      <c r="O352" s="185" t="s">
        <v>1915</v>
      </c>
      <c r="P352" s="186">
        <v>11</v>
      </c>
      <c r="Q352" s="187">
        <v>900175374</v>
      </c>
      <c r="R352" s="341" t="s">
        <v>1682</v>
      </c>
      <c r="S352" s="187" t="s">
        <v>363</v>
      </c>
      <c r="T352" s="187"/>
      <c r="U352" s="188"/>
      <c r="V352" s="189"/>
      <c r="W352" s="190">
        <v>302460000</v>
      </c>
      <c r="X352" s="191"/>
      <c r="Y352" s="192"/>
      <c r="Z352" s="190"/>
      <c r="AA352" s="260">
        <f t="shared" si="16"/>
        <v>302460000</v>
      </c>
      <c r="AB352" s="355">
        <v>0</v>
      </c>
      <c r="AC352" s="193">
        <v>44559</v>
      </c>
      <c r="AD352" s="193" t="s">
        <v>1862</v>
      </c>
      <c r="AE352" s="193" t="s">
        <v>1862</v>
      </c>
      <c r="AF352" s="194">
        <v>60</v>
      </c>
      <c r="AG352" s="194"/>
      <c r="AH352" s="195"/>
      <c r="AI352" s="196"/>
      <c r="AJ352" s="194"/>
      <c r="AK352" s="193"/>
      <c r="AL352" s="194"/>
      <c r="AM352" s="197" t="s">
        <v>1718</v>
      </c>
      <c r="AN352" s="197"/>
      <c r="AO352" s="197"/>
      <c r="AP352" s="197"/>
      <c r="AQ352" s="382">
        <f t="shared" si="15"/>
        <v>0</v>
      </c>
      <c r="AR352" s="37"/>
      <c r="AS352" s="37"/>
      <c r="AT352" s="37"/>
      <c r="AU352" s="37"/>
      <c r="AV352" s="37"/>
      <c r="AW352" s="37"/>
    </row>
    <row r="353" spans="1:49" s="198" customFormat="1" ht="66.75" hidden="1" customHeight="1">
      <c r="A353" s="198">
        <v>1</v>
      </c>
      <c r="B353" s="176">
        <v>313</v>
      </c>
      <c r="C353" s="176">
        <v>2021</v>
      </c>
      <c r="D353" s="176" t="s">
        <v>1250</v>
      </c>
      <c r="E353" s="332" t="s">
        <v>1251</v>
      </c>
      <c r="F353" s="178" t="s">
        <v>28</v>
      </c>
      <c r="G353" s="179" t="s">
        <v>89</v>
      </c>
      <c r="H353" s="180" t="s">
        <v>98</v>
      </c>
      <c r="I353" s="181" t="s">
        <v>1330</v>
      </c>
      <c r="J353" s="182" t="s">
        <v>84</v>
      </c>
      <c r="K353" s="229" t="s">
        <v>268</v>
      </c>
      <c r="L353" s="183" t="s">
        <v>115</v>
      </c>
      <c r="M353" s="184" t="str">
        <f>IF(ISERROR(VLOOKUP(L353,Proposito_programa!$C$2:$E$59,2,FALSE))," ",VLOOKUP(L353,Proposito_programa!$C$2:$E$59,2,FALSE))</f>
        <v xml:space="preserve"> </v>
      </c>
      <c r="N353" s="184" t="str">
        <f>IF(ISERROR(VLOOKUP(L353,Proposito_programa!$C$2:$E$59,3,FALSE))," ",VLOOKUP(L353,Proposito_programa!$C$2:$E$59,3,FALSE))</f>
        <v xml:space="preserve"> </v>
      </c>
      <c r="O353" s="351" t="s">
        <v>1924</v>
      </c>
      <c r="P353" s="186">
        <v>1</v>
      </c>
      <c r="Q353" s="187">
        <v>860524654</v>
      </c>
      <c r="R353" s="341" t="s">
        <v>1668</v>
      </c>
      <c r="S353" s="187" t="s">
        <v>363</v>
      </c>
      <c r="T353" s="187"/>
      <c r="U353" s="188"/>
      <c r="V353" s="189"/>
      <c r="W353" s="190">
        <v>69285976</v>
      </c>
      <c r="X353" s="191"/>
      <c r="Y353" s="192"/>
      <c r="Z353" s="192"/>
      <c r="AA353" s="260">
        <f t="shared" si="16"/>
        <v>69285976</v>
      </c>
      <c r="AB353" s="355">
        <v>0</v>
      </c>
      <c r="AC353" s="193">
        <v>44532</v>
      </c>
      <c r="AD353" s="193">
        <v>44533</v>
      </c>
      <c r="AE353" s="193">
        <v>44703</v>
      </c>
      <c r="AF353" s="194">
        <v>170</v>
      </c>
      <c r="AG353" s="194"/>
      <c r="AH353" s="195"/>
      <c r="AI353" s="196"/>
      <c r="AJ353" s="194"/>
      <c r="AK353" s="193"/>
      <c r="AL353" s="194"/>
      <c r="AM353" s="197"/>
      <c r="AN353" s="197" t="s">
        <v>1718</v>
      </c>
      <c r="AO353" s="197"/>
      <c r="AP353" s="197"/>
      <c r="AQ353" s="382">
        <f t="shared" si="15"/>
        <v>0</v>
      </c>
      <c r="AR353" s="37"/>
      <c r="AS353" s="37"/>
      <c r="AT353" s="37"/>
      <c r="AU353" s="37"/>
      <c r="AV353" s="37"/>
      <c r="AW353" s="37"/>
    </row>
    <row r="354" spans="1:49" s="198" customFormat="1" ht="27.95" hidden="1" customHeight="1">
      <c r="A354" s="198">
        <v>1</v>
      </c>
      <c r="B354" s="176">
        <v>251</v>
      </c>
      <c r="C354" s="176">
        <v>2021</v>
      </c>
      <c r="D354" s="176" t="s">
        <v>924</v>
      </c>
      <c r="E354" s="332" t="s">
        <v>925</v>
      </c>
      <c r="F354" s="178" t="s">
        <v>28</v>
      </c>
      <c r="G354" s="179" t="s">
        <v>86</v>
      </c>
      <c r="H354" s="180" t="s">
        <v>115</v>
      </c>
      <c r="I354" s="181" t="s">
        <v>1151</v>
      </c>
      <c r="J354" s="182" t="s">
        <v>84</v>
      </c>
      <c r="K354" s="229" t="s">
        <v>268</v>
      </c>
      <c r="L354" s="183" t="s">
        <v>115</v>
      </c>
      <c r="M354" s="184" t="str">
        <f>IF(ISERROR(VLOOKUP(L354,Proposito_programa!$C$2:$E$59,2,FALSE))," ",VLOOKUP(L354,Proposito_programa!$C$2:$E$59,2,FALSE))</f>
        <v xml:space="preserve"> </v>
      </c>
      <c r="N354" s="184" t="str">
        <f>IF(ISERROR(VLOOKUP(L354,Proposito_programa!$C$2:$E$59,3,FALSE))," ",VLOOKUP(L354,Proposito_programa!$C$2:$E$59,3,FALSE))</f>
        <v xml:space="preserve"> </v>
      </c>
      <c r="O354" s="351" t="s">
        <v>1924</v>
      </c>
      <c r="P354" s="186">
        <v>1</v>
      </c>
      <c r="Q354" s="187">
        <v>860524654</v>
      </c>
      <c r="R354" s="341" t="s">
        <v>1603</v>
      </c>
      <c r="S354" s="187" t="s">
        <v>363</v>
      </c>
      <c r="T354" s="187"/>
      <c r="U354" s="188"/>
      <c r="V354" s="189"/>
      <c r="W354" s="190">
        <v>40876301</v>
      </c>
      <c r="X354" s="191"/>
      <c r="Y354" s="192">
        <v>2</v>
      </c>
      <c r="Z354" s="190">
        <v>20119041</v>
      </c>
      <c r="AA354" s="260">
        <f t="shared" si="16"/>
        <v>60995342</v>
      </c>
      <c r="AB354" s="355">
        <v>60670012</v>
      </c>
      <c r="AC354" s="193">
        <v>44407</v>
      </c>
      <c r="AD354" s="193">
        <v>44410</v>
      </c>
      <c r="AE354" s="193">
        <v>44533</v>
      </c>
      <c r="AF354" s="194">
        <v>80</v>
      </c>
      <c r="AG354" s="194">
        <v>2</v>
      </c>
      <c r="AH354" s="195">
        <v>44</v>
      </c>
      <c r="AI354" s="187"/>
      <c r="AJ354" s="194"/>
      <c r="AK354" s="193"/>
      <c r="AL354" s="194"/>
      <c r="AM354" s="197"/>
      <c r="AN354" s="197"/>
      <c r="AO354" s="197" t="s">
        <v>1718</v>
      </c>
      <c r="AP354" s="197"/>
      <c r="AQ354" s="382">
        <f t="shared" si="15"/>
        <v>0.9946663140277171</v>
      </c>
      <c r="AR354" s="37"/>
      <c r="AS354" s="37"/>
      <c r="AT354" s="37"/>
      <c r="AU354" s="37"/>
      <c r="AV354" s="37"/>
      <c r="AW354" s="37"/>
    </row>
    <row r="355" spans="1:49" s="198" customFormat="1" ht="27.95" hidden="1" customHeight="1">
      <c r="A355" s="198">
        <v>1</v>
      </c>
      <c r="B355" s="176">
        <v>301</v>
      </c>
      <c r="C355" s="176">
        <v>2020</v>
      </c>
      <c r="D355" s="176" t="s">
        <v>1728</v>
      </c>
      <c r="E355" s="333" t="s">
        <v>1729</v>
      </c>
      <c r="F355" s="178" t="s">
        <v>28</v>
      </c>
      <c r="G355" s="179" t="s">
        <v>89</v>
      </c>
      <c r="H355" s="180" t="s">
        <v>98</v>
      </c>
      <c r="I355" s="181" t="s">
        <v>1737</v>
      </c>
      <c r="J355" s="182" t="s">
        <v>84</v>
      </c>
      <c r="K355" s="229" t="s">
        <v>268</v>
      </c>
      <c r="L355" s="183" t="s">
        <v>115</v>
      </c>
      <c r="M355" s="184" t="str">
        <f>IF(ISERROR(VLOOKUP(L355,Proposito_programa!$C$2:$E$59,2,FALSE))," ",VLOOKUP(L355,Proposito_programa!$C$2:$E$59,2,FALSE))</f>
        <v xml:space="preserve"> </v>
      </c>
      <c r="N355" s="184" t="str">
        <f>IF(ISERROR(VLOOKUP(L355,Proposito_programa!$C$2:$E$59,3,FALSE))," ",VLOOKUP(L355,Proposito_programa!$C$2:$E$59,3,FALSE))</f>
        <v xml:space="preserve"> </v>
      </c>
      <c r="O355" s="351" t="s">
        <v>1926</v>
      </c>
      <c r="P355" s="186">
        <v>1</v>
      </c>
      <c r="Q355" s="187">
        <v>860524654</v>
      </c>
      <c r="R355" s="341" t="s">
        <v>1744</v>
      </c>
      <c r="S355" s="187" t="s">
        <v>363</v>
      </c>
      <c r="T355" s="187"/>
      <c r="U355" s="188"/>
      <c r="V355" s="189"/>
      <c r="W355" s="191"/>
      <c r="X355" s="191"/>
      <c r="Y355" s="192">
        <v>2</v>
      </c>
      <c r="Z355" s="190">
        <v>42263115</v>
      </c>
      <c r="AA355" s="260">
        <f t="shared" si="16"/>
        <v>42263115</v>
      </c>
      <c r="AB355" s="355">
        <v>42263114</v>
      </c>
      <c r="AC355" s="193">
        <v>44365</v>
      </c>
      <c r="AD355" s="193">
        <v>44365</v>
      </c>
      <c r="AE355" s="193">
        <v>44409</v>
      </c>
      <c r="AF355" s="194">
        <v>493</v>
      </c>
      <c r="AG355" s="194">
        <v>1</v>
      </c>
      <c r="AH355" s="195">
        <v>31</v>
      </c>
      <c r="AI355" s="196"/>
      <c r="AJ355" s="194"/>
      <c r="AK355" s="193"/>
      <c r="AL355" s="194"/>
      <c r="AM355" s="197"/>
      <c r="AN355" s="197" t="s">
        <v>1718</v>
      </c>
      <c r="AO355" s="197"/>
      <c r="AP355" s="197"/>
      <c r="AQ355" s="382">
        <f t="shared" si="15"/>
        <v>0.99999997633870574</v>
      </c>
      <c r="AR355" s="37"/>
      <c r="AS355" s="37"/>
      <c r="AT355" s="37"/>
      <c r="AU355" s="37"/>
      <c r="AV355" s="37"/>
      <c r="AW355" s="37"/>
    </row>
    <row r="356" spans="1:49" s="198" customFormat="1" ht="27.95" hidden="1" customHeight="1">
      <c r="A356" s="198">
        <v>1</v>
      </c>
      <c r="B356" s="176">
        <v>70180</v>
      </c>
      <c r="C356" s="176">
        <v>2021</v>
      </c>
      <c r="D356" s="176" t="s">
        <v>1302</v>
      </c>
      <c r="E356" s="333" t="s">
        <v>894</v>
      </c>
      <c r="F356" s="178" t="s">
        <v>88</v>
      </c>
      <c r="G356" s="179" t="s">
        <v>89</v>
      </c>
      <c r="H356" s="180" t="s">
        <v>96</v>
      </c>
      <c r="I356" s="181" t="s">
        <v>1137</v>
      </c>
      <c r="J356" s="182" t="s">
        <v>84</v>
      </c>
      <c r="K356" s="229" t="s">
        <v>268</v>
      </c>
      <c r="L356" s="183" t="s">
        <v>115</v>
      </c>
      <c r="M356" s="184" t="str">
        <f>IF(ISERROR(VLOOKUP(L356,Proposito_programa!$C$2:$E$59,2,FALSE))," ",VLOOKUP(L356,Proposito_programa!$C$2:$E$59,2,FALSE))</f>
        <v xml:space="preserve"> </v>
      </c>
      <c r="N356" s="184" t="str">
        <f>IF(ISERROR(VLOOKUP(L356,Proposito_programa!$C$2:$E$59,3,FALSE))," ",VLOOKUP(L356,Proposito_programa!$C$2:$E$59,3,FALSE))</f>
        <v xml:space="preserve"> </v>
      </c>
      <c r="O356" s="351" t="s">
        <v>1887</v>
      </c>
      <c r="P356" s="186">
        <v>1</v>
      </c>
      <c r="Q356" s="187">
        <v>811044253</v>
      </c>
      <c r="R356" s="341" t="s">
        <v>1587</v>
      </c>
      <c r="S356" s="187" t="s">
        <v>363</v>
      </c>
      <c r="T356" s="187"/>
      <c r="U356" s="188"/>
      <c r="V356" s="189"/>
      <c r="W356" s="190">
        <v>146144739</v>
      </c>
      <c r="X356" s="191"/>
      <c r="Y356" s="192"/>
      <c r="Z356" s="190"/>
      <c r="AA356" s="260">
        <f t="shared" si="16"/>
        <v>146144739</v>
      </c>
      <c r="AB356" s="355">
        <v>66726625</v>
      </c>
      <c r="AC356" s="193">
        <v>44349</v>
      </c>
      <c r="AD356" s="193">
        <v>44351</v>
      </c>
      <c r="AE356" s="193">
        <v>44715</v>
      </c>
      <c r="AF356" s="194">
        <v>360</v>
      </c>
      <c r="AG356" s="194"/>
      <c r="AH356" s="195"/>
      <c r="AI356" s="187"/>
      <c r="AJ356" s="194"/>
      <c r="AK356" s="193"/>
      <c r="AL356" s="194"/>
      <c r="AM356" s="197"/>
      <c r="AN356" s="197" t="s">
        <v>1718</v>
      </c>
      <c r="AO356" s="197"/>
      <c r="AP356" s="197"/>
      <c r="AQ356" s="382">
        <f t="shared" si="15"/>
        <v>0.45657904250662079</v>
      </c>
      <c r="AR356" s="37"/>
      <c r="AS356" s="37"/>
      <c r="AT356" s="37"/>
      <c r="AU356" s="37"/>
      <c r="AV356" s="37"/>
      <c r="AW356" s="37"/>
    </row>
    <row r="357" spans="1:49" s="198" customFormat="1" ht="27.95" hidden="1" customHeight="1">
      <c r="A357" s="198">
        <v>1</v>
      </c>
      <c r="B357" s="176">
        <v>217</v>
      </c>
      <c r="C357" s="176">
        <v>2021</v>
      </c>
      <c r="D357" s="176" t="s">
        <v>862</v>
      </c>
      <c r="E357" s="332" t="s">
        <v>863</v>
      </c>
      <c r="F357" s="178" t="s">
        <v>88</v>
      </c>
      <c r="G357" s="179" t="s">
        <v>29</v>
      </c>
      <c r="H357" s="180" t="s">
        <v>110</v>
      </c>
      <c r="I357" s="181" t="s">
        <v>1126</v>
      </c>
      <c r="J357" s="182" t="s">
        <v>84</v>
      </c>
      <c r="K357" s="229" t="s">
        <v>268</v>
      </c>
      <c r="L357" s="183" t="s">
        <v>115</v>
      </c>
      <c r="M357" s="184" t="str">
        <f>IF(ISERROR(VLOOKUP(L357,Proposito_programa!$C$2:$E$59,2,FALSE))," ",VLOOKUP(L357,Proposito_programa!$C$2:$E$59,2,FALSE))</f>
        <v xml:space="preserve"> </v>
      </c>
      <c r="N357" s="184" t="str">
        <f>IF(ISERROR(VLOOKUP(L357,Proposito_programa!$C$2:$E$59,3,FALSE))," ",VLOOKUP(L357,Proposito_programa!$C$2:$E$59,3,FALSE))</f>
        <v xml:space="preserve"> </v>
      </c>
      <c r="O357" s="185" t="s">
        <v>1896</v>
      </c>
      <c r="P357" s="186">
        <v>1</v>
      </c>
      <c r="Q357" s="187">
        <v>860005289</v>
      </c>
      <c r="R357" s="341" t="s">
        <v>1572</v>
      </c>
      <c r="S357" s="187" t="s">
        <v>363</v>
      </c>
      <c r="T357" s="187"/>
      <c r="U357" s="188"/>
      <c r="V357" s="189"/>
      <c r="W357" s="190">
        <v>9000000</v>
      </c>
      <c r="X357" s="191"/>
      <c r="Y357" s="192"/>
      <c r="Z357" s="190"/>
      <c r="AA357" s="260">
        <f t="shared" si="16"/>
        <v>9000000</v>
      </c>
      <c r="AB357" s="355">
        <v>2986002</v>
      </c>
      <c r="AC357" s="193">
        <v>44327</v>
      </c>
      <c r="AD357" s="193">
        <v>44330</v>
      </c>
      <c r="AE357" s="193">
        <v>44694</v>
      </c>
      <c r="AF357" s="194">
        <v>360</v>
      </c>
      <c r="AG357" s="194"/>
      <c r="AH357" s="195"/>
      <c r="AI357" s="187"/>
      <c r="AJ357" s="194"/>
      <c r="AK357" s="193"/>
      <c r="AL357" s="194"/>
      <c r="AM357" s="197"/>
      <c r="AN357" s="197" t="s">
        <v>1718</v>
      </c>
      <c r="AO357" s="197"/>
      <c r="AP357" s="197"/>
      <c r="AQ357" s="382">
        <f t="shared" si="15"/>
        <v>0.33177800000000002</v>
      </c>
      <c r="AR357" s="37"/>
      <c r="AS357" s="37"/>
      <c r="AT357" s="37"/>
      <c r="AU357" s="37"/>
      <c r="AV357" s="37"/>
      <c r="AW357" s="37"/>
    </row>
    <row r="358" spans="1:49" s="198" customFormat="1" ht="27.95" hidden="1" customHeight="1">
      <c r="A358" s="198">
        <v>1</v>
      </c>
      <c r="B358" s="176">
        <v>158</v>
      </c>
      <c r="C358" s="176">
        <v>2021</v>
      </c>
      <c r="D358" s="176" t="s">
        <v>780</v>
      </c>
      <c r="E358" s="177" t="s">
        <v>781</v>
      </c>
      <c r="F358" s="178" t="s">
        <v>90</v>
      </c>
      <c r="G358" s="179" t="s">
        <v>29</v>
      </c>
      <c r="H358" s="180" t="s">
        <v>111</v>
      </c>
      <c r="I358" s="181" t="s">
        <v>1093</v>
      </c>
      <c r="J358" s="182" t="s">
        <v>85</v>
      </c>
      <c r="K358" s="229" t="s">
        <v>268</v>
      </c>
      <c r="L358" s="183">
        <v>43</v>
      </c>
      <c r="M358" s="184" t="str">
        <f>IF(ISERROR(VLOOKUP(L358,Proposito_programa!$C$2:$E$59,2,FALSE))," ",VLOOKUP(L358,Proposito_programa!$C$2:$E$59,2,FALSE))</f>
        <v>Cultura ciudadana para la confianza, la convivencia y la participación desde la vida cotidiana</v>
      </c>
      <c r="N358" s="184" t="str">
        <f>IF(ISERROR(VLOOKUP(L358,Proposito_programa!$C$2:$E$59,3,FALSE))," ",VLOOKUP(L358,Proposito_programa!$C$2:$E$59,3,FALSE))</f>
        <v>Propósito 3: Inspirar confianza y legitimidad para vivir sin miedo y ser epicentro de cultura ciudadana, paz y reconciliación</v>
      </c>
      <c r="O358" s="185" t="s">
        <v>1914</v>
      </c>
      <c r="P358" s="186">
        <v>1</v>
      </c>
      <c r="Q358" s="187">
        <v>1022444715</v>
      </c>
      <c r="R358" s="341" t="s">
        <v>1514</v>
      </c>
      <c r="S358" s="187" t="s">
        <v>362</v>
      </c>
      <c r="T358" s="187"/>
      <c r="U358" s="188"/>
      <c r="V358" s="189"/>
      <c r="W358" s="190">
        <v>19800000</v>
      </c>
      <c r="X358" s="191"/>
      <c r="Y358" s="192">
        <v>1</v>
      </c>
      <c r="Z358" s="190">
        <v>3153333</v>
      </c>
      <c r="AA358" s="260">
        <f t="shared" si="16"/>
        <v>22953333</v>
      </c>
      <c r="AB358" s="355">
        <v>19800000</v>
      </c>
      <c r="AC358" s="193">
        <v>44253</v>
      </c>
      <c r="AD358" s="193">
        <v>44256</v>
      </c>
      <c r="AE358" s="193">
        <v>44574</v>
      </c>
      <c r="AF358" s="194">
        <v>270</v>
      </c>
      <c r="AG358" s="194">
        <v>1</v>
      </c>
      <c r="AH358" s="195">
        <v>43</v>
      </c>
      <c r="AI358" s="187"/>
      <c r="AJ358" s="194"/>
      <c r="AK358" s="193"/>
      <c r="AL358" s="194"/>
      <c r="AM358" s="197"/>
      <c r="AN358" s="197"/>
      <c r="AO358" s="197" t="s">
        <v>1718</v>
      </c>
      <c r="AP358" s="197"/>
      <c r="AQ358" s="382">
        <f t="shared" si="15"/>
        <v>0.86261982083386324</v>
      </c>
      <c r="AR358" s="37"/>
      <c r="AS358" s="37"/>
      <c r="AT358" s="37"/>
      <c r="AU358" s="37"/>
      <c r="AV358" s="37"/>
      <c r="AW358" s="37"/>
    </row>
    <row r="359" spans="1:49" s="198" customFormat="1" ht="27.95" hidden="1" customHeight="1">
      <c r="A359" s="198">
        <v>1</v>
      </c>
      <c r="B359" s="176">
        <v>221</v>
      </c>
      <c r="C359" s="176">
        <v>2021</v>
      </c>
      <c r="D359" s="176" t="s">
        <v>870</v>
      </c>
      <c r="E359" s="177" t="s">
        <v>871</v>
      </c>
      <c r="F359" s="178" t="s">
        <v>90</v>
      </c>
      <c r="G359" s="179" t="s">
        <v>29</v>
      </c>
      <c r="H359" s="180" t="s">
        <v>111</v>
      </c>
      <c r="I359" s="181" t="s">
        <v>1017</v>
      </c>
      <c r="J359" s="182" t="s">
        <v>85</v>
      </c>
      <c r="K359" s="229" t="s">
        <v>268</v>
      </c>
      <c r="L359" s="183">
        <v>57</v>
      </c>
      <c r="M359" s="184" t="str">
        <f>IF(ISERROR(VLOOKUP(L359,Proposito_programa!$C$2:$E$59,2,FALSE))," ",VLOOKUP(L359,Proposito_programa!$C$2:$E$59,2,FALSE))</f>
        <v>Gestión pública local</v>
      </c>
      <c r="N359" s="184" t="str">
        <f>IF(ISERROR(VLOOKUP(L359,Proposito_programa!$C$2:$E$59,3,FALSE))," ",VLOOKUP(L359,Proposito_programa!$C$2:$E$59,3,FALSE))</f>
        <v>Propósito 5: Construir Bogotá - Región con gobierno abierto, transparente y ciudadanía consciente</v>
      </c>
      <c r="O359" s="185" t="s">
        <v>1920</v>
      </c>
      <c r="P359" s="186">
        <v>1</v>
      </c>
      <c r="Q359" s="187">
        <v>52525366</v>
      </c>
      <c r="R359" s="341" t="s">
        <v>1576</v>
      </c>
      <c r="S359" s="187" t="s">
        <v>362</v>
      </c>
      <c r="T359" s="187"/>
      <c r="U359" s="188"/>
      <c r="V359" s="189"/>
      <c r="W359" s="190">
        <v>31200000</v>
      </c>
      <c r="X359" s="191"/>
      <c r="Y359" s="192">
        <v>1</v>
      </c>
      <c r="Z359" s="190">
        <v>8146667</v>
      </c>
      <c r="AA359" s="260">
        <f t="shared" si="16"/>
        <v>39346667</v>
      </c>
      <c r="AB359" s="355">
        <v>31893333</v>
      </c>
      <c r="AC359" s="193">
        <v>44335</v>
      </c>
      <c r="AD359" s="193">
        <v>44343</v>
      </c>
      <c r="AE359" s="193">
        <v>44574</v>
      </c>
      <c r="AF359" s="194">
        <v>180</v>
      </c>
      <c r="AG359" s="194">
        <v>1</v>
      </c>
      <c r="AH359" s="195">
        <v>47</v>
      </c>
      <c r="AI359" s="187"/>
      <c r="AJ359" s="194"/>
      <c r="AK359" s="193"/>
      <c r="AL359" s="194"/>
      <c r="AM359" s="197"/>
      <c r="AN359" s="197"/>
      <c r="AO359" s="197" t="s">
        <v>1718</v>
      </c>
      <c r="AP359" s="197"/>
      <c r="AQ359" s="382">
        <f t="shared" si="15"/>
        <v>0.81057267188603299</v>
      </c>
      <c r="AR359" s="37"/>
      <c r="AS359" s="37"/>
      <c r="AT359" s="37"/>
      <c r="AU359" s="37"/>
      <c r="AV359" s="37"/>
      <c r="AW359" s="37"/>
    </row>
    <row r="360" spans="1:49" s="198" customFormat="1" ht="27.95" hidden="1" customHeight="1">
      <c r="A360" s="198">
        <v>1</v>
      </c>
      <c r="B360" s="176">
        <v>138</v>
      </c>
      <c r="C360" s="176">
        <v>2021</v>
      </c>
      <c r="D360" s="176" t="s">
        <v>756</v>
      </c>
      <c r="E360" s="177" t="s">
        <v>757</v>
      </c>
      <c r="F360" s="178" t="s">
        <v>90</v>
      </c>
      <c r="G360" s="179" t="s">
        <v>29</v>
      </c>
      <c r="H360" s="180" t="s">
        <v>111</v>
      </c>
      <c r="I360" s="181" t="s">
        <v>1086</v>
      </c>
      <c r="J360" s="182" t="s">
        <v>85</v>
      </c>
      <c r="K360" s="229" t="s">
        <v>268</v>
      </c>
      <c r="L360" s="183">
        <v>57</v>
      </c>
      <c r="M360" s="184" t="str">
        <f>IF(ISERROR(VLOOKUP(L360,Proposito_programa!$C$2:$E$59,2,FALSE))," ",VLOOKUP(L360,Proposito_programa!$C$2:$E$59,2,FALSE))</f>
        <v>Gestión pública local</v>
      </c>
      <c r="N360" s="184" t="str">
        <f>IF(ISERROR(VLOOKUP(L360,Proposito_programa!$C$2:$E$59,3,FALSE))," ",VLOOKUP(L360,Proposito_programa!$C$2:$E$59,3,FALSE))</f>
        <v>Propósito 5: Construir Bogotá - Región con gobierno abierto, transparente y ciudadanía consciente</v>
      </c>
      <c r="O360" s="185" t="s">
        <v>1919</v>
      </c>
      <c r="P360" s="186">
        <v>1</v>
      </c>
      <c r="Q360" s="187">
        <v>1023896385</v>
      </c>
      <c r="R360" s="341" t="s">
        <v>1494</v>
      </c>
      <c r="S360" s="187" t="s">
        <v>362</v>
      </c>
      <c r="T360" s="187"/>
      <c r="U360" s="188"/>
      <c r="V360" s="189"/>
      <c r="W360" s="190">
        <v>39000000</v>
      </c>
      <c r="X360" s="191"/>
      <c r="Y360" s="192"/>
      <c r="Z360" s="190"/>
      <c r="AA360" s="260">
        <f t="shared" si="16"/>
        <v>39000000</v>
      </c>
      <c r="AB360" s="355">
        <v>36010000</v>
      </c>
      <c r="AC360" s="193">
        <v>44250</v>
      </c>
      <c r="AD360" s="193">
        <v>44251</v>
      </c>
      <c r="AE360" s="193">
        <v>44553</v>
      </c>
      <c r="AF360" s="194">
        <v>300</v>
      </c>
      <c r="AG360" s="194"/>
      <c r="AH360" s="195"/>
      <c r="AI360" s="187"/>
      <c r="AJ360" s="194"/>
      <c r="AK360" s="193"/>
      <c r="AL360" s="194"/>
      <c r="AM360" s="197"/>
      <c r="AN360" s="197"/>
      <c r="AO360" s="197" t="s">
        <v>1718</v>
      </c>
      <c r="AP360" s="197"/>
      <c r="AQ360" s="382">
        <f t="shared" si="15"/>
        <v>0.92333333333333334</v>
      </c>
      <c r="AR360" s="37"/>
      <c r="AS360" s="37"/>
      <c r="AT360" s="37"/>
      <c r="AU360" s="37"/>
      <c r="AV360" s="37"/>
      <c r="AW360" s="37"/>
    </row>
    <row r="361" spans="1:49" s="198" customFormat="1" ht="27.95" hidden="1" customHeight="1">
      <c r="A361" s="198">
        <v>1</v>
      </c>
      <c r="B361" s="176">
        <v>194</v>
      </c>
      <c r="C361" s="176">
        <v>2021</v>
      </c>
      <c r="D361" s="176" t="s">
        <v>818</v>
      </c>
      <c r="E361" s="177" t="s">
        <v>819</v>
      </c>
      <c r="F361" s="178" t="s">
        <v>90</v>
      </c>
      <c r="G361" s="179" t="s">
        <v>29</v>
      </c>
      <c r="H361" s="180" t="s">
        <v>111</v>
      </c>
      <c r="I361" s="181" t="s">
        <v>1110</v>
      </c>
      <c r="J361" s="182" t="s">
        <v>85</v>
      </c>
      <c r="K361" s="229" t="s">
        <v>268</v>
      </c>
      <c r="L361" s="183">
        <v>57</v>
      </c>
      <c r="M361" s="184" t="str">
        <f>IF(ISERROR(VLOOKUP(L361,Proposito_programa!$C$2:$E$59,2,FALSE))," ",VLOOKUP(L361,Proposito_programa!$C$2:$E$59,2,FALSE))</f>
        <v>Gestión pública local</v>
      </c>
      <c r="N361" s="184" t="str">
        <f>IF(ISERROR(VLOOKUP(L361,Proposito_programa!$C$2:$E$59,3,FALSE))," ",VLOOKUP(L361,Proposito_programa!$C$2:$E$59,3,FALSE))</f>
        <v>Propósito 5: Construir Bogotá - Región con gobierno abierto, transparente y ciudadanía consciente</v>
      </c>
      <c r="O361" s="185" t="s">
        <v>1919</v>
      </c>
      <c r="P361" s="186">
        <v>1</v>
      </c>
      <c r="Q361" s="187">
        <v>1010201479</v>
      </c>
      <c r="R361" s="341" t="s">
        <v>1549</v>
      </c>
      <c r="S361" s="187" t="s">
        <v>362</v>
      </c>
      <c r="T361" s="187"/>
      <c r="U361" s="188"/>
      <c r="V361" s="189"/>
      <c r="W361" s="190">
        <v>26000000</v>
      </c>
      <c r="X361" s="191"/>
      <c r="Y361" s="192"/>
      <c r="Z361" s="190"/>
      <c r="AA361" s="260">
        <f t="shared" si="16"/>
        <v>26000000</v>
      </c>
      <c r="AB361" s="355">
        <v>21926667</v>
      </c>
      <c r="AC361" s="193">
        <v>44271</v>
      </c>
      <c r="AD361" s="193">
        <v>44273</v>
      </c>
      <c r="AE361" s="193">
        <v>44578</v>
      </c>
      <c r="AF361" s="194">
        <v>300</v>
      </c>
      <c r="AG361" s="194"/>
      <c r="AH361" s="195"/>
      <c r="AI361" s="187"/>
      <c r="AJ361" s="194"/>
      <c r="AK361" s="193"/>
      <c r="AL361" s="194"/>
      <c r="AM361" s="197"/>
      <c r="AN361" s="197"/>
      <c r="AO361" s="197" t="s">
        <v>1718</v>
      </c>
      <c r="AP361" s="197"/>
      <c r="AQ361" s="382">
        <f t="shared" si="15"/>
        <v>0.84333334615384614</v>
      </c>
      <c r="AR361" s="37"/>
      <c r="AS361" s="37"/>
      <c r="AT361" s="37"/>
      <c r="AU361" s="37"/>
      <c r="AV361" s="37"/>
      <c r="AW361" s="37"/>
    </row>
    <row r="362" spans="1:49" s="198" customFormat="1" ht="27.95" hidden="1" customHeight="1">
      <c r="A362" s="198">
        <v>1</v>
      </c>
      <c r="B362" s="176">
        <v>52</v>
      </c>
      <c r="C362" s="176">
        <v>2021</v>
      </c>
      <c r="D362" s="176" t="s">
        <v>590</v>
      </c>
      <c r="E362" s="177" t="s">
        <v>591</v>
      </c>
      <c r="F362" s="178" t="s">
        <v>90</v>
      </c>
      <c r="G362" s="179" t="s">
        <v>29</v>
      </c>
      <c r="H362" s="180" t="s">
        <v>111</v>
      </c>
      <c r="I362" s="181" t="s">
        <v>1026</v>
      </c>
      <c r="J362" s="182" t="s">
        <v>85</v>
      </c>
      <c r="K362" s="229" t="s">
        <v>268</v>
      </c>
      <c r="L362" s="183">
        <v>57</v>
      </c>
      <c r="M362" s="184" t="str">
        <f>IF(ISERROR(VLOOKUP(L362,Proposito_programa!$C$2:$E$59,2,FALSE))," ",VLOOKUP(L362,Proposito_programa!$C$2:$E$59,2,FALSE))</f>
        <v>Gestión pública local</v>
      </c>
      <c r="N362" s="184" t="str">
        <f>IF(ISERROR(VLOOKUP(L362,Proposito_programa!$C$2:$E$59,3,FALSE))," ",VLOOKUP(L362,Proposito_programa!$C$2:$E$59,3,FALSE))</f>
        <v>Propósito 5: Construir Bogotá - Región con gobierno abierto, transparente y ciudadanía consciente</v>
      </c>
      <c r="O362" s="185" t="s">
        <v>1920</v>
      </c>
      <c r="P362" s="186">
        <v>1</v>
      </c>
      <c r="Q362" s="187">
        <v>1014224065</v>
      </c>
      <c r="R362" s="341" t="s">
        <v>1409</v>
      </c>
      <c r="S362" s="187" t="s">
        <v>362</v>
      </c>
      <c r="T362" s="187"/>
      <c r="U362" s="188"/>
      <c r="V362" s="189"/>
      <c r="W362" s="190">
        <v>31200000</v>
      </c>
      <c r="X362" s="191"/>
      <c r="Y362" s="192">
        <v>1</v>
      </c>
      <c r="Z362" s="190">
        <v>15600000</v>
      </c>
      <c r="AA362" s="260">
        <f t="shared" si="16"/>
        <v>46800000</v>
      </c>
      <c r="AB362" s="355">
        <v>46800000</v>
      </c>
      <c r="AC362" s="193">
        <v>44232</v>
      </c>
      <c r="AD362" s="193">
        <v>44236</v>
      </c>
      <c r="AE362" s="193">
        <v>44508</v>
      </c>
      <c r="AF362" s="194">
        <v>180</v>
      </c>
      <c r="AG362" s="194">
        <v>1</v>
      </c>
      <c r="AH362" s="195">
        <v>90</v>
      </c>
      <c r="AI362" s="187"/>
      <c r="AJ362" s="194"/>
      <c r="AK362" s="193"/>
      <c r="AL362" s="194"/>
      <c r="AM362" s="197"/>
      <c r="AN362" s="197"/>
      <c r="AO362" s="197" t="s">
        <v>1718</v>
      </c>
      <c r="AP362" s="197"/>
      <c r="AQ362" s="382">
        <f t="shared" si="15"/>
        <v>1</v>
      </c>
      <c r="AR362" s="37"/>
      <c r="AS362" s="37"/>
      <c r="AT362" s="37"/>
      <c r="AU362" s="37"/>
      <c r="AV362" s="37"/>
      <c r="AW362" s="37"/>
    </row>
    <row r="363" spans="1:49" s="198" customFormat="1" ht="27.95" hidden="1" customHeight="1">
      <c r="A363" s="198">
        <v>1</v>
      </c>
      <c r="B363" s="176">
        <v>85</v>
      </c>
      <c r="C363" s="176">
        <v>2021</v>
      </c>
      <c r="D363" s="176" t="s">
        <v>654</v>
      </c>
      <c r="E363" s="177" t="s">
        <v>655</v>
      </c>
      <c r="F363" s="178" t="s">
        <v>90</v>
      </c>
      <c r="G363" s="179" t="s">
        <v>29</v>
      </c>
      <c r="H363" s="180" t="s">
        <v>111</v>
      </c>
      <c r="I363" s="181" t="s">
        <v>1051</v>
      </c>
      <c r="J363" s="182" t="s">
        <v>85</v>
      </c>
      <c r="K363" s="229" t="s">
        <v>268</v>
      </c>
      <c r="L363" s="183">
        <v>57</v>
      </c>
      <c r="M363" s="184" t="str">
        <f>IF(ISERROR(VLOOKUP(L363,Proposito_programa!$C$2:$E$59,2,FALSE))," ",VLOOKUP(L363,Proposito_programa!$C$2:$E$59,2,FALSE))</f>
        <v>Gestión pública local</v>
      </c>
      <c r="N363" s="184" t="str">
        <f>IF(ISERROR(VLOOKUP(L363,Proposito_programa!$C$2:$E$59,3,FALSE))," ",VLOOKUP(L363,Proposito_programa!$C$2:$E$59,3,FALSE))</f>
        <v>Propósito 5: Construir Bogotá - Región con gobierno abierto, transparente y ciudadanía consciente</v>
      </c>
      <c r="O363" s="185" t="s">
        <v>1919</v>
      </c>
      <c r="P363" s="186">
        <v>1</v>
      </c>
      <c r="Q363" s="187">
        <v>52381414</v>
      </c>
      <c r="R363" s="341" t="s">
        <v>1441</v>
      </c>
      <c r="S363" s="187" t="s">
        <v>362</v>
      </c>
      <c r="T363" s="187"/>
      <c r="U363" s="188"/>
      <c r="V363" s="189"/>
      <c r="W363" s="190">
        <v>57000000</v>
      </c>
      <c r="X363" s="191"/>
      <c r="Y363" s="192">
        <v>1</v>
      </c>
      <c r="Z363" s="190">
        <v>6080000</v>
      </c>
      <c r="AA363" s="260">
        <f t="shared" si="16"/>
        <v>63080000</v>
      </c>
      <c r="AB363" s="355">
        <v>54910000</v>
      </c>
      <c r="AC363" s="193">
        <v>44238</v>
      </c>
      <c r="AD363" s="193">
        <v>44239</v>
      </c>
      <c r="AE363" s="193">
        <v>44574</v>
      </c>
      <c r="AF363" s="194">
        <v>300</v>
      </c>
      <c r="AG363" s="194">
        <v>1</v>
      </c>
      <c r="AH363" s="195">
        <v>32</v>
      </c>
      <c r="AI363" s="187"/>
      <c r="AJ363" s="194"/>
      <c r="AK363" s="193"/>
      <c r="AL363" s="194"/>
      <c r="AM363" s="197"/>
      <c r="AN363" s="197"/>
      <c r="AO363" s="197" t="s">
        <v>1718</v>
      </c>
      <c r="AP363" s="197"/>
      <c r="AQ363" s="382">
        <f t="shared" si="15"/>
        <v>0.87048192771084343</v>
      </c>
      <c r="AR363" s="37"/>
      <c r="AS363" s="37"/>
      <c r="AT363" s="37"/>
      <c r="AU363" s="37"/>
      <c r="AV363" s="37"/>
      <c r="AW363" s="37"/>
    </row>
    <row r="364" spans="1:49" s="198" customFormat="1" ht="27.95" hidden="1" customHeight="1">
      <c r="A364" s="198">
        <v>1</v>
      </c>
      <c r="B364" s="176">
        <v>125</v>
      </c>
      <c r="C364" s="176">
        <v>2021</v>
      </c>
      <c r="D364" s="176" t="s">
        <v>731</v>
      </c>
      <c r="E364" s="177" t="s">
        <v>732</v>
      </c>
      <c r="F364" s="178" t="s">
        <v>90</v>
      </c>
      <c r="G364" s="179" t="s">
        <v>29</v>
      </c>
      <c r="H364" s="180" t="s">
        <v>111</v>
      </c>
      <c r="I364" s="181" t="s">
        <v>1075</v>
      </c>
      <c r="J364" s="182" t="s">
        <v>85</v>
      </c>
      <c r="K364" s="229" t="s">
        <v>268</v>
      </c>
      <c r="L364" s="183">
        <v>1</v>
      </c>
      <c r="M364" s="184" t="str">
        <f>IF(ISERROR(VLOOKUP(L364,Proposito_programa!$C$2:$E$59,2,FALSE))," ",VLOOKUP(L364,Proposito_programa!$C$2:$E$59,2,FALSE))</f>
        <v>Subsidios y transferencias para la equidad</v>
      </c>
      <c r="N364" s="184" t="str">
        <f>IF(ISERROR(VLOOKUP(L364,Proposito_programa!$C$2:$E$59,3,FALSE))," ",VLOOKUP(L364,Proposito_programa!$C$2:$E$59,3,FALSE))</f>
        <v>Propósito 1: Hacer un nuevo contrato social para incrementar la inclusión social, productiva y política</v>
      </c>
      <c r="O364" s="185" t="s">
        <v>1898</v>
      </c>
      <c r="P364" s="186">
        <v>1</v>
      </c>
      <c r="Q364" s="187">
        <v>1013611272</v>
      </c>
      <c r="R364" s="341" t="s">
        <v>1481</v>
      </c>
      <c r="S364" s="187" t="s">
        <v>362</v>
      </c>
      <c r="T364" s="187"/>
      <c r="U364" s="188"/>
      <c r="V364" s="189"/>
      <c r="W364" s="190">
        <v>41600000</v>
      </c>
      <c r="X364" s="191"/>
      <c r="Y364" s="192">
        <v>1</v>
      </c>
      <c r="Z364" s="190">
        <v>15080000</v>
      </c>
      <c r="AA364" s="260">
        <f t="shared" si="16"/>
        <v>56680000</v>
      </c>
      <c r="AB364" s="355">
        <v>48880000</v>
      </c>
      <c r="AC364" s="193">
        <v>44245</v>
      </c>
      <c r="AD364" s="193">
        <v>44246</v>
      </c>
      <c r="AE364" s="193">
        <v>44574</v>
      </c>
      <c r="AF364" s="194">
        <v>240</v>
      </c>
      <c r="AG364" s="194">
        <v>1</v>
      </c>
      <c r="AH364" s="195">
        <v>87</v>
      </c>
      <c r="AI364" s="187"/>
      <c r="AJ364" s="194"/>
      <c r="AK364" s="193"/>
      <c r="AL364" s="194"/>
      <c r="AM364" s="197"/>
      <c r="AN364" s="197"/>
      <c r="AO364" s="197" t="s">
        <v>1718</v>
      </c>
      <c r="AP364" s="197"/>
      <c r="AQ364" s="382">
        <f t="shared" si="15"/>
        <v>0.86238532110091748</v>
      </c>
      <c r="AR364" s="37"/>
      <c r="AS364" s="37"/>
      <c r="AT364" s="37"/>
      <c r="AU364" s="37"/>
      <c r="AV364" s="37"/>
      <c r="AW364" s="37"/>
    </row>
    <row r="365" spans="1:49" s="198" customFormat="1" ht="27.95" hidden="1" customHeight="1">
      <c r="A365" s="198">
        <v>1</v>
      </c>
      <c r="B365" s="176">
        <v>36</v>
      </c>
      <c r="C365" s="176">
        <v>2021</v>
      </c>
      <c r="D365" s="176" t="s">
        <v>558</v>
      </c>
      <c r="E365" s="177" t="s">
        <v>559</v>
      </c>
      <c r="F365" s="178" t="s">
        <v>90</v>
      </c>
      <c r="G365" s="179" t="s">
        <v>29</v>
      </c>
      <c r="H365" s="180" t="s">
        <v>111</v>
      </c>
      <c r="I365" s="181" t="s">
        <v>1005</v>
      </c>
      <c r="J365" s="182" t="s">
        <v>85</v>
      </c>
      <c r="K365" s="229" t="s">
        <v>268</v>
      </c>
      <c r="L365" s="183">
        <v>57</v>
      </c>
      <c r="M365" s="184" t="str">
        <f>IF(ISERROR(VLOOKUP(L365,Proposito_programa!$C$2:$E$59,2,FALSE))," ",VLOOKUP(L365,Proposito_programa!$C$2:$E$59,2,FALSE))</f>
        <v>Gestión pública local</v>
      </c>
      <c r="N365" s="184" t="str">
        <f>IF(ISERROR(VLOOKUP(L365,Proposito_programa!$C$2:$E$59,3,FALSE))," ",VLOOKUP(L365,Proposito_programa!$C$2:$E$59,3,FALSE))</f>
        <v>Propósito 5: Construir Bogotá - Región con gobierno abierto, transparente y ciudadanía consciente</v>
      </c>
      <c r="O365" s="185" t="s">
        <v>1919</v>
      </c>
      <c r="P365" s="186">
        <v>1</v>
      </c>
      <c r="Q365" s="187">
        <v>10541268</v>
      </c>
      <c r="R365" s="341" t="s">
        <v>1393</v>
      </c>
      <c r="S365" s="187" t="s">
        <v>362</v>
      </c>
      <c r="T365" s="187"/>
      <c r="U365" s="188"/>
      <c r="V365" s="189"/>
      <c r="W365" s="190">
        <v>26000000</v>
      </c>
      <c r="X365" s="191"/>
      <c r="Y365" s="192"/>
      <c r="Z365" s="190"/>
      <c r="AA365" s="260">
        <f t="shared" si="16"/>
        <v>26000000</v>
      </c>
      <c r="AB365" s="355">
        <v>7453333</v>
      </c>
      <c r="AC365" s="193">
        <v>44230</v>
      </c>
      <c r="AD365" s="193">
        <v>44232</v>
      </c>
      <c r="AE365" s="193">
        <v>44348</v>
      </c>
      <c r="AF365" s="194">
        <v>300</v>
      </c>
      <c r="AG365" s="194"/>
      <c r="AH365" s="195"/>
      <c r="AI365" s="187"/>
      <c r="AJ365" s="194"/>
      <c r="AK365" s="193"/>
      <c r="AL365" s="194"/>
      <c r="AM365" s="197"/>
      <c r="AN365" s="197"/>
      <c r="AO365" s="197"/>
      <c r="AP365" s="197" t="s">
        <v>1718</v>
      </c>
      <c r="AQ365" s="382">
        <f t="shared" si="15"/>
        <v>0.28666665384615386</v>
      </c>
      <c r="AR365" s="37"/>
      <c r="AS365" s="37"/>
      <c r="AT365" s="37"/>
      <c r="AU365" s="37"/>
      <c r="AV365" s="37"/>
      <c r="AW365" s="37"/>
    </row>
    <row r="366" spans="1:49" s="198" customFormat="1" ht="27.95" hidden="1" customHeight="1">
      <c r="A366" s="198">
        <v>1</v>
      </c>
      <c r="B366" s="176">
        <v>199</v>
      </c>
      <c r="C366" s="176">
        <v>2021</v>
      </c>
      <c r="D366" s="176" t="s">
        <v>828</v>
      </c>
      <c r="E366" s="177" t="s">
        <v>829</v>
      </c>
      <c r="F366" s="178" t="s">
        <v>90</v>
      </c>
      <c r="G366" s="179" t="s">
        <v>29</v>
      </c>
      <c r="H366" s="180" t="s">
        <v>111</v>
      </c>
      <c r="I366" s="181" t="s">
        <v>1092</v>
      </c>
      <c r="J366" s="182" t="s">
        <v>85</v>
      </c>
      <c r="K366" s="229" t="s">
        <v>268</v>
      </c>
      <c r="L366" s="183">
        <v>57</v>
      </c>
      <c r="M366" s="184" t="str">
        <f>IF(ISERROR(VLOOKUP(L366,Proposito_programa!$C$2:$E$59,2,FALSE))," ",VLOOKUP(L366,Proposito_programa!$C$2:$E$59,2,FALSE))</f>
        <v>Gestión pública local</v>
      </c>
      <c r="N366" s="184" t="str">
        <f>IF(ISERROR(VLOOKUP(L366,Proposito_programa!$C$2:$E$59,3,FALSE))," ",VLOOKUP(L366,Proposito_programa!$C$2:$E$59,3,FALSE))</f>
        <v>Propósito 5: Construir Bogotá - Región con gobierno abierto, transparente y ciudadanía consciente</v>
      </c>
      <c r="O366" s="185" t="s">
        <v>1920</v>
      </c>
      <c r="P366" s="186">
        <v>1</v>
      </c>
      <c r="Q366" s="187">
        <v>1013636916</v>
      </c>
      <c r="R366" s="341" t="s">
        <v>1554</v>
      </c>
      <c r="S366" s="187" t="s">
        <v>362</v>
      </c>
      <c r="T366" s="187"/>
      <c r="U366" s="188"/>
      <c r="V366" s="189"/>
      <c r="W366" s="190">
        <v>31200000</v>
      </c>
      <c r="X366" s="191"/>
      <c r="Y366" s="192">
        <v>1</v>
      </c>
      <c r="Z366" s="190">
        <v>15600000</v>
      </c>
      <c r="AA366" s="260">
        <f t="shared" si="16"/>
        <v>46800000</v>
      </c>
      <c r="AB366" s="355">
        <v>42986667</v>
      </c>
      <c r="AC366" s="193">
        <v>44272</v>
      </c>
      <c r="AD366" s="193">
        <v>44278</v>
      </c>
      <c r="AE366" s="193">
        <v>44552</v>
      </c>
      <c r="AF366" s="194">
        <v>180</v>
      </c>
      <c r="AG366" s="194">
        <v>1</v>
      </c>
      <c r="AH366" s="195">
        <v>90</v>
      </c>
      <c r="AI366" s="187"/>
      <c r="AJ366" s="194"/>
      <c r="AK366" s="193"/>
      <c r="AL366" s="194"/>
      <c r="AM366" s="197"/>
      <c r="AN366" s="197"/>
      <c r="AO366" s="197" t="s">
        <v>1718</v>
      </c>
      <c r="AP366" s="197"/>
      <c r="AQ366" s="382">
        <f t="shared" si="15"/>
        <v>0.91851852564102565</v>
      </c>
      <c r="AR366" s="37"/>
      <c r="AS366" s="37"/>
      <c r="AT366" s="37"/>
      <c r="AU366" s="37"/>
      <c r="AV366" s="37"/>
      <c r="AW366" s="37"/>
    </row>
    <row r="367" spans="1:49" s="198" customFormat="1" ht="27.95" hidden="1" customHeight="1">
      <c r="A367" s="198">
        <v>1</v>
      </c>
      <c r="B367" s="176">
        <v>82</v>
      </c>
      <c r="C367" s="176">
        <v>2021</v>
      </c>
      <c r="D367" s="176" t="s">
        <v>648</v>
      </c>
      <c r="E367" s="177" t="s">
        <v>649</v>
      </c>
      <c r="F367" s="178" t="s">
        <v>90</v>
      </c>
      <c r="G367" s="179" t="s">
        <v>29</v>
      </c>
      <c r="H367" s="180" t="s">
        <v>111</v>
      </c>
      <c r="I367" s="181" t="s">
        <v>1048</v>
      </c>
      <c r="J367" s="182" t="s">
        <v>85</v>
      </c>
      <c r="K367" s="229" t="s">
        <v>268</v>
      </c>
      <c r="L367" s="183">
        <v>57</v>
      </c>
      <c r="M367" s="184" t="str">
        <f>IF(ISERROR(VLOOKUP(L367,Proposito_programa!$C$2:$E$59,2,FALSE))," ",VLOOKUP(L367,Proposito_programa!$C$2:$E$59,2,FALSE))</f>
        <v>Gestión pública local</v>
      </c>
      <c r="N367" s="184" t="str">
        <f>IF(ISERROR(VLOOKUP(L367,Proposito_programa!$C$2:$E$59,3,FALSE))," ",VLOOKUP(L367,Proposito_programa!$C$2:$E$59,3,FALSE))</f>
        <v>Propósito 5: Construir Bogotá - Región con gobierno abierto, transparente y ciudadanía consciente</v>
      </c>
      <c r="O367" s="185" t="s">
        <v>1920</v>
      </c>
      <c r="P367" s="186">
        <v>1</v>
      </c>
      <c r="Q367" s="187">
        <v>80180407</v>
      </c>
      <c r="R367" s="341" t="s">
        <v>1438</v>
      </c>
      <c r="S367" s="187" t="s">
        <v>362</v>
      </c>
      <c r="T367" s="187"/>
      <c r="U367" s="188"/>
      <c r="V367" s="189"/>
      <c r="W367" s="190">
        <v>26000000</v>
      </c>
      <c r="X367" s="191"/>
      <c r="Y367" s="192">
        <v>1</v>
      </c>
      <c r="Z367" s="190">
        <v>2513333</v>
      </c>
      <c r="AA367" s="260">
        <f t="shared" si="16"/>
        <v>28513333</v>
      </c>
      <c r="AB367" s="355">
        <v>24786667</v>
      </c>
      <c r="AC367" s="193">
        <v>44239</v>
      </c>
      <c r="AD367" s="193">
        <v>44242</v>
      </c>
      <c r="AE367" s="193">
        <v>44574</v>
      </c>
      <c r="AF367" s="194">
        <v>300</v>
      </c>
      <c r="AG367" s="194">
        <v>1</v>
      </c>
      <c r="AH367" s="195">
        <v>29</v>
      </c>
      <c r="AI367" s="187"/>
      <c r="AJ367" s="194"/>
      <c r="AK367" s="193"/>
      <c r="AL367" s="194"/>
      <c r="AM367" s="197"/>
      <c r="AN367" s="197"/>
      <c r="AO367" s="197" t="s">
        <v>1718</v>
      </c>
      <c r="AP367" s="197"/>
      <c r="AQ367" s="382">
        <f t="shared" si="15"/>
        <v>0.86930093370704853</v>
      </c>
      <c r="AR367" s="37"/>
      <c r="AS367" s="37"/>
      <c r="AT367" s="37"/>
      <c r="AU367" s="37"/>
      <c r="AV367" s="37"/>
      <c r="AW367" s="37"/>
    </row>
    <row r="368" spans="1:49" s="198" customFormat="1" ht="27.95" hidden="1" customHeight="1">
      <c r="A368" s="198">
        <v>1</v>
      </c>
      <c r="B368" s="176">
        <v>237</v>
      </c>
      <c r="C368" s="176">
        <v>2021</v>
      </c>
      <c r="D368" s="176" t="s">
        <v>899</v>
      </c>
      <c r="E368" s="177" t="s">
        <v>900</v>
      </c>
      <c r="F368" s="178" t="s">
        <v>90</v>
      </c>
      <c r="G368" s="179" t="s">
        <v>29</v>
      </c>
      <c r="H368" s="180" t="s">
        <v>111</v>
      </c>
      <c r="I368" s="181" t="s">
        <v>1140</v>
      </c>
      <c r="J368" s="182" t="s">
        <v>85</v>
      </c>
      <c r="K368" s="229" t="s">
        <v>268</v>
      </c>
      <c r="L368" s="183">
        <v>57</v>
      </c>
      <c r="M368" s="184" t="str">
        <f>IF(ISERROR(VLOOKUP(L368,Proposito_programa!$C$2:$E$59,2,FALSE))," ",VLOOKUP(L368,Proposito_programa!$C$2:$E$59,2,FALSE))</f>
        <v>Gestión pública local</v>
      </c>
      <c r="N368" s="184" t="str">
        <f>IF(ISERROR(VLOOKUP(L368,Proposito_programa!$C$2:$E$59,3,FALSE))," ",VLOOKUP(L368,Proposito_programa!$C$2:$E$59,3,FALSE))</f>
        <v>Propósito 5: Construir Bogotá - Región con gobierno abierto, transparente y ciudadanía consciente</v>
      </c>
      <c r="O368" s="185" t="s">
        <v>1919</v>
      </c>
      <c r="P368" s="186">
        <v>1</v>
      </c>
      <c r="Q368" s="187">
        <v>1140815716</v>
      </c>
      <c r="R368" s="341" t="s">
        <v>1590</v>
      </c>
      <c r="S368" s="187" t="s">
        <v>362</v>
      </c>
      <c r="T368" s="187"/>
      <c r="U368" s="188"/>
      <c r="V368" s="189"/>
      <c r="W368" s="190">
        <v>26000000</v>
      </c>
      <c r="X368" s="191"/>
      <c r="Y368" s="192"/>
      <c r="Z368" s="190"/>
      <c r="AA368" s="260">
        <f t="shared" si="16"/>
        <v>26000000</v>
      </c>
      <c r="AB368" s="355">
        <v>22750000</v>
      </c>
      <c r="AC368" s="193">
        <v>44390</v>
      </c>
      <c r="AD368" s="193">
        <v>44393</v>
      </c>
      <c r="AE368" s="193">
        <v>44500</v>
      </c>
      <c r="AF368" s="194">
        <v>120</v>
      </c>
      <c r="AG368" s="194"/>
      <c r="AH368" s="195"/>
      <c r="AI368" s="187"/>
      <c r="AJ368" s="194"/>
      <c r="AK368" s="193"/>
      <c r="AL368" s="194"/>
      <c r="AM368" s="197"/>
      <c r="AN368" s="197"/>
      <c r="AO368" s="197"/>
      <c r="AP368" s="197" t="s">
        <v>1718</v>
      </c>
      <c r="AQ368" s="382">
        <f t="shared" si="15"/>
        <v>0.875</v>
      </c>
      <c r="AR368" s="37"/>
      <c r="AS368" s="37"/>
      <c r="AT368" s="37"/>
      <c r="AU368" s="37"/>
      <c r="AV368" s="37"/>
      <c r="AW368" s="37"/>
    </row>
    <row r="369" spans="1:49" s="198" customFormat="1" ht="27.95" hidden="1" customHeight="1">
      <c r="A369" s="198">
        <v>1</v>
      </c>
      <c r="B369" s="176">
        <v>101</v>
      </c>
      <c r="C369" s="176">
        <v>2021</v>
      </c>
      <c r="D369" s="176" t="s">
        <v>684</v>
      </c>
      <c r="E369" s="177" t="s">
        <v>685</v>
      </c>
      <c r="F369" s="178" t="s">
        <v>90</v>
      </c>
      <c r="G369" s="179" t="s">
        <v>29</v>
      </c>
      <c r="H369" s="180" t="s">
        <v>111</v>
      </c>
      <c r="I369" s="181" t="s">
        <v>1061</v>
      </c>
      <c r="J369" s="182" t="s">
        <v>85</v>
      </c>
      <c r="K369" s="229" t="s">
        <v>268</v>
      </c>
      <c r="L369" s="183">
        <v>57</v>
      </c>
      <c r="M369" s="184" t="str">
        <f>IF(ISERROR(VLOOKUP(L369,Proposito_programa!$C$2:$E$59,2,FALSE))," ",VLOOKUP(L369,Proposito_programa!$C$2:$E$59,2,FALSE))</f>
        <v>Gestión pública local</v>
      </c>
      <c r="N369" s="184" t="str">
        <f>IF(ISERROR(VLOOKUP(L369,Proposito_programa!$C$2:$E$59,3,FALSE))," ",VLOOKUP(L369,Proposito_programa!$C$2:$E$59,3,FALSE))</f>
        <v>Propósito 5: Construir Bogotá - Región con gobierno abierto, transparente y ciudadanía consciente</v>
      </c>
      <c r="O369" s="185" t="s">
        <v>1920</v>
      </c>
      <c r="P369" s="186">
        <v>1</v>
      </c>
      <c r="Q369" s="187">
        <v>1033764978</v>
      </c>
      <c r="R369" s="341" t="s">
        <v>1457</v>
      </c>
      <c r="S369" s="187" t="s">
        <v>362</v>
      </c>
      <c r="T369" s="187"/>
      <c r="U369" s="188"/>
      <c r="V369" s="189"/>
      <c r="W369" s="190">
        <v>26000000</v>
      </c>
      <c r="X369" s="191"/>
      <c r="Y369" s="192"/>
      <c r="Z369" s="190"/>
      <c r="AA369" s="260">
        <f t="shared" si="16"/>
        <v>26000000</v>
      </c>
      <c r="AB369" s="355">
        <v>23833333</v>
      </c>
      <c r="AC369" s="193">
        <v>44239</v>
      </c>
      <c r="AD369" s="193">
        <v>44253</v>
      </c>
      <c r="AE369" s="193">
        <v>44555</v>
      </c>
      <c r="AF369" s="194">
        <v>300</v>
      </c>
      <c r="AG369" s="194"/>
      <c r="AH369" s="195"/>
      <c r="AI369" s="187"/>
      <c r="AJ369" s="194"/>
      <c r="AK369" s="193"/>
      <c r="AL369" s="194"/>
      <c r="AM369" s="197"/>
      <c r="AN369" s="197"/>
      <c r="AO369" s="197" t="s">
        <v>1718</v>
      </c>
      <c r="AP369" s="197"/>
      <c r="AQ369" s="382">
        <f t="shared" si="15"/>
        <v>0.91666665384615387</v>
      </c>
      <c r="AR369" s="37"/>
      <c r="AS369" s="37"/>
      <c r="AT369" s="37"/>
      <c r="AU369" s="37"/>
      <c r="AV369" s="37"/>
      <c r="AW369" s="37"/>
    </row>
    <row r="370" spans="1:49" s="198" customFormat="1" ht="27.95" hidden="1" customHeight="1">
      <c r="A370" s="198">
        <v>1</v>
      </c>
      <c r="B370" s="176">
        <v>60</v>
      </c>
      <c r="C370" s="176">
        <v>2021</v>
      </c>
      <c r="D370" s="176" t="s">
        <v>606</v>
      </c>
      <c r="E370" s="177" t="s">
        <v>607</v>
      </c>
      <c r="F370" s="178" t="s">
        <v>90</v>
      </c>
      <c r="G370" s="179" t="s">
        <v>29</v>
      </c>
      <c r="H370" s="180" t="s">
        <v>111</v>
      </c>
      <c r="I370" s="181" t="s">
        <v>1033</v>
      </c>
      <c r="J370" s="182" t="s">
        <v>85</v>
      </c>
      <c r="K370" s="229" t="s">
        <v>268</v>
      </c>
      <c r="L370" s="183">
        <v>57</v>
      </c>
      <c r="M370" s="184" t="str">
        <f>IF(ISERROR(VLOOKUP(L370,Proposito_programa!$C$2:$E$59,2,FALSE))," ",VLOOKUP(L370,Proposito_programa!$C$2:$E$59,2,FALSE))</f>
        <v>Gestión pública local</v>
      </c>
      <c r="N370" s="184" t="str">
        <f>IF(ISERROR(VLOOKUP(L370,Proposito_programa!$C$2:$E$59,3,FALSE))," ",VLOOKUP(L370,Proposito_programa!$C$2:$E$59,3,FALSE))</f>
        <v>Propósito 5: Construir Bogotá - Región con gobierno abierto, transparente y ciudadanía consciente</v>
      </c>
      <c r="O370" s="185" t="s">
        <v>1919</v>
      </c>
      <c r="P370" s="186">
        <v>1</v>
      </c>
      <c r="Q370" s="187">
        <v>1033819386</v>
      </c>
      <c r="R370" s="341" t="s">
        <v>1417</v>
      </c>
      <c r="S370" s="187" t="s">
        <v>362</v>
      </c>
      <c r="T370" s="187"/>
      <c r="U370" s="188"/>
      <c r="V370" s="189"/>
      <c r="W370" s="190">
        <v>26000000</v>
      </c>
      <c r="X370" s="191"/>
      <c r="Y370" s="192">
        <v>1</v>
      </c>
      <c r="Z370" s="190">
        <v>2946667</v>
      </c>
      <c r="AA370" s="260">
        <f t="shared" si="16"/>
        <v>28946667</v>
      </c>
      <c r="AB370" s="355">
        <v>25220000</v>
      </c>
      <c r="AC370" s="193">
        <v>44236</v>
      </c>
      <c r="AD370" s="193">
        <v>44237</v>
      </c>
      <c r="AE370" s="193">
        <v>44574</v>
      </c>
      <c r="AF370" s="194">
        <v>300</v>
      </c>
      <c r="AG370" s="194">
        <v>1</v>
      </c>
      <c r="AH370" s="195">
        <v>34</v>
      </c>
      <c r="AI370" s="187"/>
      <c r="AJ370" s="194"/>
      <c r="AK370" s="193"/>
      <c r="AL370" s="194"/>
      <c r="AM370" s="197"/>
      <c r="AN370" s="197"/>
      <c r="AO370" s="197" t="s">
        <v>1718</v>
      </c>
      <c r="AP370" s="197"/>
      <c r="AQ370" s="382">
        <f t="shared" si="15"/>
        <v>0.8712574749970351</v>
      </c>
      <c r="AR370" s="37"/>
      <c r="AS370" s="37"/>
      <c r="AT370" s="37"/>
      <c r="AU370" s="37"/>
      <c r="AV370" s="37"/>
      <c r="AW370" s="37"/>
    </row>
    <row r="371" spans="1:49" s="198" customFormat="1" ht="27.95" hidden="1" customHeight="1">
      <c r="A371" s="198">
        <v>1</v>
      </c>
      <c r="B371" s="176">
        <v>140</v>
      </c>
      <c r="C371" s="176">
        <v>2021</v>
      </c>
      <c r="D371" s="176" t="s">
        <v>760</v>
      </c>
      <c r="E371" s="177" t="s">
        <v>761</v>
      </c>
      <c r="F371" s="178" t="s">
        <v>90</v>
      </c>
      <c r="G371" s="179" t="s">
        <v>29</v>
      </c>
      <c r="H371" s="180" t="s">
        <v>111</v>
      </c>
      <c r="I371" s="181" t="s">
        <v>1088</v>
      </c>
      <c r="J371" s="182" t="s">
        <v>85</v>
      </c>
      <c r="K371" s="229" t="s">
        <v>268</v>
      </c>
      <c r="L371" s="183">
        <v>57</v>
      </c>
      <c r="M371" s="184" t="str">
        <f>IF(ISERROR(VLOOKUP(L371,Proposito_programa!$C$2:$E$59,2,FALSE))," ",VLOOKUP(L371,Proposito_programa!$C$2:$E$59,2,FALSE))</f>
        <v>Gestión pública local</v>
      </c>
      <c r="N371" s="184" t="str">
        <f>IF(ISERROR(VLOOKUP(L371,Proposito_programa!$C$2:$E$59,3,FALSE))," ",VLOOKUP(L371,Proposito_programa!$C$2:$E$59,3,FALSE))</f>
        <v>Propósito 5: Construir Bogotá - Región con gobierno abierto, transparente y ciudadanía consciente</v>
      </c>
      <c r="O371" s="185" t="s">
        <v>1919</v>
      </c>
      <c r="P371" s="186">
        <v>1</v>
      </c>
      <c r="Q371" s="187">
        <v>1010221253</v>
      </c>
      <c r="R371" s="341" t="s">
        <v>1496</v>
      </c>
      <c r="S371" s="187" t="s">
        <v>362</v>
      </c>
      <c r="T371" s="187"/>
      <c r="U371" s="188"/>
      <c r="V371" s="189"/>
      <c r="W371" s="190">
        <v>52000000</v>
      </c>
      <c r="X371" s="191"/>
      <c r="Y371" s="192"/>
      <c r="Z371" s="190"/>
      <c r="AA371" s="260">
        <f t="shared" si="16"/>
        <v>52000000</v>
      </c>
      <c r="AB371" s="355">
        <v>47840000</v>
      </c>
      <c r="AC371" s="193">
        <v>44251</v>
      </c>
      <c r="AD371" s="193">
        <v>44252</v>
      </c>
      <c r="AE371" s="193">
        <v>44554</v>
      </c>
      <c r="AF371" s="194">
        <v>300</v>
      </c>
      <c r="AG371" s="194"/>
      <c r="AH371" s="195"/>
      <c r="AI371" s="187"/>
      <c r="AJ371" s="194"/>
      <c r="AK371" s="193"/>
      <c r="AL371" s="194"/>
      <c r="AM371" s="197"/>
      <c r="AN371" s="197"/>
      <c r="AO371" s="197" t="s">
        <v>1718</v>
      </c>
      <c r="AP371" s="197"/>
      <c r="AQ371" s="382">
        <f t="shared" si="15"/>
        <v>0.92</v>
      </c>
      <c r="AR371" s="37"/>
      <c r="AS371" s="37"/>
      <c r="AT371" s="37"/>
      <c r="AU371" s="37"/>
      <c r="AV371" s="37"/>
      <c r="AW371" s="37"/>
    </row>
    <row r="372" spans="1:49" s="198" customFormat="1" ht="27.95" hidden="1" customHeight="1">
      <c r="A372" s="198">
        <v>1</v>
      </c>
      <c r="B372" s="176">
        <v>139</v>
      </c>
      <c r="C372" s="176">
        <v>2021</v>
      </c>
      <c r="D372" s="176" t="s">
        <v>758</v>
      </c>
      <c r="E372" s="177" t="s">
        <v>759</v>
      </c>
      <c r="F372" s="178" t="s">
        <v>90</v>
      </c>
      <c r="G372" s="179" t="s">
        <v>29</v>
      </c>
      <c r="H372" s="180" t="s">
        <v>111</v>
      </c>
      <c r="I372" s="181" t="s">
        <v>1087</v>
      </c>
      <c r="J372" s="182" t="s">
        <v>85</v>
      </c>
      <c r="K372" s="229" t="s">
        <v>268</v>
      </c>
      <c r="L372" s="183">
        <v>57</v>
      </c>
      <c r="M372" s="184" t="str">
        <f>IF(ISERROR(VLOOKUP(L372,Proposito_programa!$C$2:$E$59,2,FALSE))," ",VLOOKUP(L372,Proposito_programa!$C$2:$E$59,2,FALSE))</f>
        <v>Gestión pública local</v>
      </c>
      <c r="N372" s="184" t="str">
        <f>IF(ISERROR(VLOOKUP(L372,Proposito_programa!$C$2:$E$59,3,FALSE))," ",VLOOKUP(L372,Proposito_programa!$C$2:$E$59,3,FALSE))</f>
        <v>Propósito 5: Construir Bogotá - Región con gobierno abierto, transparente y ciudadanía consciente</v>
      </c>
      <c r="O372" s="185" t="s">
        <v>1919</v>
      </c>
      <c r="P372" s="186">
        <v>1</v>
      </c>
      <c r="Q372" s="187">
        <v>31324703</v>
      </c>
      <c r="R372" s="341" t="s">
        <v>1495</v>
      </c>
      <c r="S372" s="187" t="s">
        <v>362</v>
      </c>
      <c r="T372" s="187"/>
      <c r="U372" s="188"/>
      <c r="V372" s="189"/>
      <c r="W372" s="190">
        <v>43000000</v>
      </c>
      <c r="X372" s="191"/>
      <c r="Y372" s="192"/>
      <c r="Z372" s="190"/>
      <c r="AA372" s="260">
        <f t="shared" si="16"/>
        <v>43000000</v>
      </c>
      <c r="AB372" s="355">
        <v>35260000</v>
      </c>
      <c r="AC372" s="193">
        <v>44251</v>
      </c>
      <c r="AD372" s="193">
        <v>44252</v>
      </c>
      <c r="AE372" s="193">
        <v>44554</v>
      </c>
      <c r="AF372" s="194">
        <v>300</v>
      </c>
      <c r="AG372" s="194"/>
      <c r="AH372" s="195"/>
      <c r="AI372" s="187">
        <v>1120740083</v>
      </c>
      <c r="AJ372" s="194" t="s">
        <v>1704</v>
      </c>
      <c r="AK372" s="193">
        <v>44452</v>
      </c>
      <c r="AL372" s="252">
        <v>14620000</v>
      </c>
      <c r="AM372" s="197"/>
      <c r="AN372" s="197"/>
      <c r="AO372" s="197" t="s">
        <v>1718</v>
      </c>
      <c r="AP372" s="197"/>
      <c r="AQ372" s="382">
        <f t="shared" si="15"/>
        <v>0.82</v>
      </c>
      <c r="AR372" s="37"/>
      <c r="AS372" s="37"/>
      <c r="AT372" s="37"/>
      <c r="AU372" s="37"/>
      <c r="AV372" s="37"/>
      <c r="AW372" s="37"/>
    </row>
    <row r="373" spans="1:49" s="198" customFormat="1" ht="27.95" hidden="1" customHeight="1">
      <c r="A373" s="198">
        <v>1</v>
      </c>
      <c r="B373" s="176">
        <v>105</v>
      </c>
      <c r="C373" s="176">
        <v>2021</v>
      </c>
      <c r="D373" s="176" t="s">
        <v>692</v>
      </c>
      <c r="E373" s="177" t="s">
        <v>693</v>
      </c>
      <c r="F373" s="178" t="s">
        <v>90</v>
      </c>
      <c r="G373" s="179" t="s">
        <v>29</v>
      </c>
      <c r="H373" s="180" t="s">
        <v>111</v>
      </c>
      <c r="I373" s="181" t="s">
        <v>1063</v>
      </c>
      <c r="J373" s="182" t="s">
        <v>85</v>
      </c>
      <c r="K373" s="229" t="s">
        <v>268</v>
      </c>
      <c r="L373" s="183">
        <v>1</v>
      </c>
      <c r="M373" s="184" t="str">
        <f>IF(ISERROR(VLOOKUP(L373,Proposito_programa!$C$2:$E$59,2,FALSE))," ",VLOOKUP(L373,Proposito_programa!$C$2:$E$59,2,FALSE))</f>
        <v>Subsidios y transferencias para la equidad</v>
      </c>
      <c r="N373" s="184" t="str">
        <f>IF(ISERROR(VLOOKUP(L373,Proposito_programa!$C$2:$E$59,3,FALSE))," ",VLOOKUP(L373,Proposito_programa!$C$2:$E$59,3,FALSE))</f>
        <v>Propósito 1: Hacer un nuevo contrato social para incrementar la inclusión social, productiva y política</v>
      </c>
      <c r="O373" s="185" t="s">
        <v>1898</v>
      </c>
      <c r="P373" s="186">
        <v>1</v>
      </c>
      <c r="Q373" s="187">
        <v>52409679</v>
      </c>
      <c r="R373" s="341" t="s">
        <v>1461</v>
      </c>
      <c r="S373" s="187" t="s">
        <v>362</v>
      </c>
      <c r="T373" s="187"/>
      <c r="U373" s="188"/>
      <c r="V373" s="189"/>
      <c r="W373" s="190">
        <v>45600000</v>
      </c>
      <c r="X373" s="191"/>
      <c r="Y373" s="192">
        <v>1</v>
      </c>
      <c r="Z373" s="190">
        <v>16530000</v>
      </c>
      <c r="AA373" s="260">
        <f t="shared" si="16"/>
        <v>62130000</v>
      </c>
      <c r="AB373" s="355">
        <v>53580000</v>
      </c>
      <c r="AC373" s="193">
        <v>44243</v>
      </c>
      <c r="AD373" s="193">
        <v>44246</v>
      </c>
      <c r="AE373" s="193">
        <v>44574</v>
      </c>
      <c r="AF373" s="194">
        <v>240</v>
      </c>
      <c r="AG373" s="194">
        <v>1</v>
      </c>
      <c r="AH373" s="195">
        <v>87</v>
      </c>
      <c r="AI373" s="187"/>
      <c r="AJ373" s="194"/>
      <c r="AK373" s="193"/>
      <c r="AL373" s="194"/>
      <c r="AM373" s="197"/>
      <c r="AN373" s="197"/>
      <c r="AO373" s="197" t="s">
        <v>1718</v>
      </c>
      <c r="AP373" s="197"/>
      <c r="AQ373" s="382">
        <f t="shared" si="15"/>
        <v>0.86238532110091748</v>
      </c>
      <c r="AR373" s="37"/>
      <c r="AS373" s="37"/>
      <c r="AT373" s="37"/>
      <c r="AU373" s="37"/>
      <c r="AV373" s="37"/>
      <c r="AW373" s="37"/>
    </row>
    <row r="374" spans="1:49" s="198" customFormat="1" ht="27.95" hidden="1" customHeight="1">
      <c r="A374" s="198">
        <v>1</v>
      </c>
      <c r="B374" s="176">
        <v>18</v>
      </c>
      <c r="C374" s="176">
        <v>2021</v>
      </c>
      <c r="D374" s="176" t="s">
        <v>523</v>
      </c>
      <c r="E374" s="177" t="s">
        <v>524</v>
      </c>
      <c r="F374" s="178" t="s">
        <v>90</v>
      </c>
      <c r="G374" s="179" t="s">
        <v>29</v>
      </c>
      <c r="H374" s="180" t="s">
        <v>111</v>
      </c>
      <c r="I374" s="181" t="s">
        <v>998</v>
      </c>
      <c r="J374" s="182" t="s">
        <v>85</v>
      </c>
      <c r="K374" s="229" t="s">
        <v>268</v>
      </c>
      <c r="L374" s="183">
        <v>57</v>
      </c>
      <c r="M374" s="184" t="str">
        <f>IF(ISERROR(VLOOKUP(L374,Proposito_programa!$C$2:$E$59,2,FALSE))," ",VLOOKUP(L374,Proposito_programa!$C$2:$E$59,2,FALSE))</f>
        <v>Gestión pública local</v>
      </c>
      <c r="N374" s="184" t="str">
        <f>IF(ISERROR(VLOOKUP(L374,Proposito_programa!$C$2:$E$59,3,FALSE))," ",VLOOKUP(L374,Proposito_programa!$C$2:$E$59,3,FALSE))</f>
        <v>Propósito 5: Construir Bogotá - Región con gobierno abierto, transparente y ciudadanía consciente</v>
      </c>
      <c r="O374" s="185" t="s">
        <v>1919</v>
      </c>
      <c r="P374" s="186">
        <v>1</v>
      </c>
      <c r="Q374" s="187">
        <v>52962042</v>
      </c>
      <c r="R374" s="341" t="s">
        <v>1375</v>
      </c>
      <c r="S374" s="187" t="s">
        <v>362</v>
      </c>
      <c r="T374" s="187"/>
      <c r="U374" s="188"/>
      <c r="V374" s="189"/>
      <c r="W374" s="190">
        <v>71000000</v>
      </c>
      <c r="X374" s="191"/>
      <c r="Y374" s="192"/>
      <c r="Z374" s="190"/>
      <c r="AA374" s="260">
        <f t="shared" si="16"/>
        <v>71000000</v>
      </c>
      <c r="AB374" s="355">
        <v>63900000</v>
      </c>
      <c r="AC374" s="193">
        <v>44228</v>
      </c>
      <c r="AD374" s="193">
        <v>44228</v>
      </c>
      <c r="AE374" s="193">
        <v>44530</v>
      </c>
      <c r="AF374" s="194">
        <v>300</v>
      </c>
      <c r="AG374" s="194"/>
      <c r="AH374" s="195"/>
      <c r="AI374" s="196"/>
      <c r="AJ374" s="194"/>
      <c r="AK374" s="193"/>
      <c r="AL374" s="194"/>
      <c r="AM374" s="197"/>
      <c r="AN374" s="197"/>
      <c r="AO374" s="197" t="s">
        <v>1718</v>
      </c>
      <c r="AP374" s="197"/>
      <c r="AQ374" s="382">
        <f t="shared" si="15"/>
        <v>0.9</v>
      </c>
      <c r="AR374" s="37"/>
      <c r="AS374" s="37"/>
      <c r="AT374" s="37"/>
      <c r="AU374" s="37"/>
      <c r="AV374" s="37"/>
      <c r="AW374" s="37"/>
    </row>
    <row r="375" spans="1:49" s="198" customFormat="1" ht="27.95" hidden="1" customHeight="1">
      <c r="A375" s="198">
        <v>1</v>
      </c>
      <c r="B375" s="176">
        <v>155</v>
      </c>
      <c r="C375" s="176">
        <v>2021</v>
      </c>
      <c r="D375" s="176" t="s">
        <v>780</v>
      </c>
      <c r="E375" s="177" t="s">
        <v>781</v>
      </c>
      <c r="F375" s="178" t="s">
        <v>90</v>
      </c>
      <c r="G375" s="179" t="s">
        <v>29</v>
      </c>
      <c r="H375" s="180" t="s">
        <v>111</v>
      </c>
      <c r="I375" s="181" t="s">
        <v>1093</v>
      </c>
      <c r="J375" s="182" t="s">
        <v>85</v>
      </c>
      <c r="K375" s="229" t="s">
        <v>268</v>
      </c>
      <c r="L375" s="183">
        <v>43</v>
      </c>
      <c r="M375" s="184" t="str">
        <f>IF(ISERROR(VLOOKUP(L375,Proposito_programa!$C$2:$E$59,2,FALSE))," ",VLOOKUP(L375,Proposito_programa!$C$2:$E$59,2,FALSE))</f>
        <v>Cultura ciudadana para la confianza, la convivencia y la participación desde la vida cotidiana</v>
      </c>
      <c r="N375" s="184" t="str">
        <f>IF(ISERROR(VLOOKUP(L375,Proposito_programa!$C$2:$E$59,3,FALSE))," ",VLOOKUP(L375,Proposito_programa!$C$2:$E$59,3,FALSE))</f>
        <v>Propósito 3: Inspirar confianza y legitimidad para vivir sin miedo y ser epicentro de cultura ciudadana, paz y reconciliación</v>
      </c>
      <c r="O375" s="185" t="s">
        <v>1914</v>
      </c>
      <c r="P375" s="186">
        <v>1</v>
      </c>
      <c r="Q375" s="187">
        <v>51912017</v>
      </c>
      <c r="R375" s="341" t="s">
        <v>1511</v>
      </c>
      <c r="S375" s="187" t="s">
        <v>362</v>
      </c>
      <c r="T375" s="187"/>
      <c r="U375" s="188"/>
      <c r="V375" s="189"/>
      <c r="W375" s="190">
        <v>19800000</v>
      </c>
      <c r="X375" s="191"/>
      <c r="Y375" s="192">
        <v>1</v>
      </c>
      <c r="Z375" s="190">
        <v>3153333</v>
      </c>
      <c r="AA375" s="260">
        <f t="shared" si="16"/>
        <v>22953333</v>
      </c>
      <c r="AB375" s="355">
        <v>19800000</v>
      </c>
      <c r="AC375" s="193">
        <v>44253</v>
      </c>
      <c r="AD375" s="193">
        <v>44256</v>
      </c>
      <c r="AE375" s="193">
        <v>44574</v>
      </c>
      <c r="AF375" s="194">
        <v>270</v>
      </c>
      <c r="AG375" s="194">
        <v>1</v>
      </c>
      <c r="AH375" s="195">
        <v>43</v>
      </c>
      <c r="AI375" s="187"/>
      <c r="AJ375" s="194"/>
      <c r="AK375" s="193"/>
      <c r="AL375" s="194"/>
      <c r="AM375" s="197"/>
      <c r="AN375" s="197"/>
      <c r="AO375" s="197" t="s">
        <v>1718</v>
      </c>
      <c r="AP375" s="197"/>
      <c r="AQ375" s="382">
        <f t="shared" si="15"/>
        <v>0.86261982083386324</v>
      </c>
      <c r="AR375" s="37"/>
      <c r="AS375" s="37"/>
      <c r="AT375" s="37"/>
      <c r="AU375" s="37"/>
      <c r="AV375" s="37"/>
      <c r="AW375" s="37"/>
    </row>
    <row r="376" spans="1:49" s="198" customFormat="1" ht="27.95" hidden="1" customHeight="1">
      <c r="A376" s="198">
        <v>1</v>
      </c>
      <c r="B376" s="176">
        <v>21</v>
      </c>
      <c r="C376" s="176">
        <v>2021</v>
      </c>
      <c r="D376" s="176" t="s">
        <v>529</v>
      </c>
      <c r="E376" s="177" t="s">
        <v>530</v>
      </c>
      <c r="F376" s="178" t="s">
        <v>90</v>
      </c>
      <c r="G376" s="179" t="s">
        <v>29</v>
      </c>
      <c r="H376" s="180" t="s">
        <v>111</v>
      </c>
      <c r="I376" s="181" t="s">
        <v>1001</v>
      </c>
      <c r="J376" s="182" t="s">
        <v>85</v>
      </c>
      <c r="K376" s="229" t="s">
        <v>268</v>
      </c>
      <c r="L376" s="183">
        <v>57</v>
      </c>
      <c r="M376" s="184" t="str">
        <f>IF(ISERROR(VLOOKUP(L376,Proposito_programa!$C$2:$E$59,2,FALSE))," ",VLOOKUP(L376,Proposito_programa!$C$2:$E$59,2,FALSE))</f>
        <v>Gestión pública local</v>
      </c>
      <c r="N376" s="184" t="str">
        <f>IF(ISERROR(VLOOKUP(L376,Proposito_programa!$C$2:$E$59,3,FALSE))," ",VLOOKUP(L376,Proposito_programa!$C$2:$E$59,3,FALSE))</f>
        <v>Propósito 5: Construir Bogotá - Región con gobierno abierto, transparente y ciudadanía consciente</v>
      </c>
      <c r="O376" s="185" t="s">
        <v>1919</v>
      </c>
      <c r="P376" s="186">
        <v>1</v>
      </c>
      <c r="Q376" s="187">
        <v>41799594</v>
      </c>
      <c r="R376" s="341" t="s">
        <v>1378</v>
      </c>
      <c r="S376" s="187" t="s">
        <v>362</v>
      </c>
      <c r="T376" s="187"/>
      <c r="U376" s="188"/>
      <c r="V376" s="189"/>
      <c r="W376" s="190">
        <v>39000000</v>
      </c>
      <c r="X376" s="191"/>
      <c r="Y376" s="192">
        <v>1</v>
      </c>
      <c r="Z376" s="190">
        <v>5460000</v>
      </c>
      <c r="AA376" s="260">
        <f t="shared" si="16"/>
        <v>44460000</v>
      </c>
      <c r="AB376" s="355">
        <v>38870000</v>
      </c>
      <c r="AC376" s="193">
        <v>44228</v>
      </c>
      <c r="AD376" s="193">
        <v>44229</v>
      </c>
      <c r="AE376" s="193">
        <v>44574</v>
      </c>
      <c r="AF376" s="194">
        <v>300</v>
      </c>
      <c r="AG376" s="194">
        <v>1</v>
      </c>
      <c r="AH376" s="195">
        <v>42</v>
      </c>
      <c r="AI376" s="196"/>
      <c r="AJ376" s="194"/>
      <c r="AK376" s="193"/>
      <c r="AL376" s="194"/>
      <c r="AM376" s="197"/>
      <c r="AN376" s="197"/>
      <c r="AO376" s="197" t="s">
        <v>1718</v>
      </c>
      <c r="AP376" s="197"/>
      <c r="AQ376" s="382">
        <f t="shared" si="15"/>
        <v>0.8742690058479532</v>
      </c>
      <c r="AR376" s="37"/>
      <c r="AS376" s="37"/>
      <c r="AT376" s="37"/>
      <c r="AU376" s="37"/>
      <c r="AV376" s="37"/>
      <c r="AW376" s="37"/>
    </row>
    <row r="377" spans="1:49" s="198" customFormat="1" ht="27.95" hidden="1" customHeight="1">
      <c r="A377" s="198">
        <v>1</v>
      </c>
      <c r="B377" s="176">
        <v>461</v>
      </c>
      <c r="C377" s="176">
        <v>2020</v>
      </c>
      <c r="D377" s="176" t="s">
        <v>1750</v>
      </c>
      <c r="E377" s="332" t="s">
        <v>1751</v>
      </c>
      <c r="F377" s="178" t="s">
        <v>88</v>
      </c>
      <c r="G377" s="179" t="s">
        <v>89</v>
      </c>
      <c r="H377" s="180" t="s">
        <v>98</v>
      </c>
      <c r="I377" s="181" t="s">
        <v>1755</v>
      </c>
      <c r="J377" s="182" t="s">
        <v>84</v>
      </c>
      <c r="K377" s="229" t="s">
        <v>268</v>
      </c>
      <c r="L377" s="183" t="s">
        <v>115</v>
      </c>
      <c r="M377" s="184" t="str">
        <f>IF(ISERROR(VLOOKUP(L377,Proposito_programa!$C$2:$E$59,2,FALSE))," ",VLOOKUP(L377,Proposito_programa!$C$2:$E$59,2,FALSE))</f>
        <v xml:space="preserve"> </v>
      </c>
      <c r="N377" s="184" t="str">
        <f>IF(ISERROR(VLOOKUP(L377,Proposito_programa!$C$2:$E$59,3,FALSE))," ",VLOOKUP(L377,Proposito_programa!$C$2:$E$59,3,FALSE))</f>
        <v xml:space="preserve"> </v>
      </c>
      <c r="O377" s="350" t="s">
        <v>1889</v>
      </c>
      <c r="P377" s="186">
        <v>1</v>
      </c>
      <c r="Q377" s="187">
        <v>860076670</v>
      </c>
      <c r="R377" s="341" t="s">
        <v>1759</v>
      </c>
      <c r="S377" s="187" t="s">
        <v>363</v>
      </c>
      <c r="T377" s="187"/>
      <c r="U377" s="188"/>
      <c r="V377" s="189"/>
      <c r="W377" s="190"/>
      <c r="X377" s="191"/>
      <c r="Y377" s="192">
        <v>1</v>
      </c>
      <c r="Z377" s="190">
        <v>20000000</v>
      </c>
      <c r="AA377" s="260">
        <f t="shared" si="16"/>
        <v>20000000</v>
      </c>
      <c r="AB377" s="355">
        <v>0</v>
      </c>
      <c r="AC377" s="193">
        <v>44407</v>
      </c>
      <c r="AD377" s="193">
        <v>44407</v>
      </c>
      <c r="AE377" s="193">
        <v>44624</v>
      </c>
      <c r="AF377" s="194">
        <v>420</v>
      </c>
      <c r="AG377" s="194">
        <v>2</v>
      </c>
      <c r="AH377" s="195">
        <v>240</v>
      </c>
      <c r="AI377" s="196"/>
      <c r="AJ377" s="194"/>
      <c r="AK377" s="193"/>
      <c r="AL377" s="194"/>
      <c r="AM377" s="197"/>
      <c r="AN377" s="197" t="s">
        <v>1718</v>
      </c>
      <c r="AO377" s="197"/>
      <c r="AP377" s="197"/>
      <c r="AQ377" s="382">
        <f t="shared" si="15"/>
        <v>0</v>
      </c>
      <c r="AR377" s="37"/>
      <c r="AS377" s="37"/>
      <c r="AT377" s="37"/>
      <c r="AU377" s="37"/>
      <c r="AV377" s="37"/>
      <c r="AW377" s="37"/>
    </row>
    <row r="378" spans="1:49" s="198" customFormat="1" ht="27.95" hidden="1" customHeight="1">
      <c r="A378" s="198">
        <v>1</v>
      </c>
      <c r="B378" s="176">
        <v>83</v>
      </c>
      <c r="C378" s="176">
        <v>2021</v>
      </c>
      <c r="D378" s="176" t="s">
        <v>650</v>
      </c>
      <c r="E378" s="177" t="s">
        <v>651</v>
      </c>
      <c r="F378" s="178" t="s">
        <v>90</v>
      </c>
      <c r="G378" s="179" t="s">
        <v>29</v>
      </c>
      <c r="H378" s="180" t="s">
        <v>111</v>
      </c>
      <c r="I378" s="181" t="s">
        <v>1049</v>
      </c>
      <c r="J378" s="182" t="s">
        <v>85</v>
      </c>
      <c r="K378" s="229" t="s">
        <v>268</v>
      </c>
      <c r="L378" s="183">
        <v>57</v>
      </c>
      <c r="M378" s="184" t="str">
        <f>IF(ISERROR(VLOOKUP(L378,Proposito_programa!$C$2:$E$59,2,FALSE))," ",VLOOKUP(L378,Proposito_programa!$C$2:$E$59,2,FALSE))</f>
        <v>Gestión pública local</v>
      </c>
      <c r="N378" s="184" t="str">
        <f>IF(ISERROR(VLOOKUP(L378,Proposito_programa!$C$2:$E$59,3,FALSE))," ",VLOOKUP(L378,Proposito_programa!$C$2:$E$59,3,FALSE))</f>
        <v>Propósito 5: Construir Bogotá - Región con gobierno abierto, transparente y ciudadanía consciente</v>
      </c>
      <c r="O378" s="185" t="s">
        <v>1919</v>
      </c>
      <c r="P378" s="186">
        <v>1</v>
      </c>
      <c r="Q378" s="187">
        <v>19398360</v>
      </c>
      <c r="R378" s="341" t="s">
        <v>1439</v>
      </c>
      <c r="S378" s="187" t="s">
        <v>362</v>
      </c>
      <c r="T378" s="187"/>
      <c r="U378" s="188"/>
      <c r="V378" s="189"/>
      <c r="W378" s="190">
        <v>60000000</v>
      </c>
      <c r="X378" s="191"/>
      <c r="Y378" s="192">
        <v>1</v>
      </c>
      <c r="Z378" s="190">
        <v>5600000</v>
      </c>
      <c r="AA378" s="260">
        <f t="shared" si="16"/>
        <v>65600000</v>
      </c>
      <c r="AB378" s="355">
        <v>57000000</v>
      </c>
      <c r="AC378" s="193">
        <v>44242</v>
      </c>
      <c r="AD378" s="193">
        <v>44243</v>
      </c>
      <c r="AE378" s="193">
        <v>44574</v>
      </c>
      <c r="AF378" s="194">
        <v>300</v>
      </c>
      <c r="AG378" s="194">
        <v>1</v>
      </c>
      <c r="AH378" s="195">
        <v>28</v>
      </c>
      <c r="AI378" s="187"/>
      <c r="AJ378" s="194"/>
      <c r="AK378" s="193"/>
      <c r="AL378" s="194"/>
      <c r="AM378" s="197"/>
      <c r="AN378" s="197"/>
      <c r="AO378" s="197" t="s">
        <v>1718</v>
      </c>
      <c r="AP378" s="197"/>
      <c r="AQ378" s="382">
        <f t="shared" si="15"/>
        <v>0.86890243902439024</v>
      </c>
      <c r="AR378" s="37"/>
      <c r="AS378" s="37"/>
      <c r="AT378" s="37"/>
      <c r="AU378" s="37"/>
      <c r="AV378" s="37"/>
      <c r="AW378" s="37"/>
    </row>
    <row r="379" spans="1:49" s="198" customFormat="1" ht="27.95" hidden="1" customHeight="1">
      <c r="A379" s="198">
        <v>1</v>
      </c>
      <c r="B379" s="176">
        <v>176</v>
      </c>
      <c r="C379" s="176">
        <v>2021</v>
      </c>
      <c r="D379" s="176" t="s">
        <v>784</v>
      </c>
      <c r="E379" s="177" t="s">
        <v>785</v>
      </c>
      <c r="F379" s="178" t="s">
        <v>90</v>
      </c>
      <c r="G379" s="179" t="s">
        <v>29</v>
      </c>
      <c r="H379" s="180" t="s">
        <v>111</v>
      </c>
      <c r="I379" s="181" t="s">
        <v>1095</v>
      </c>
      <c r="J379" s="182" t="s">
        <v>85</v>
      </c>
      <c r="K379" s="229" t="s">
        <v>268</v>
      </c>
      <c r="L379" s="183">
        <v>57</v>
      </c>
      <c r="M379" s="184" t="str">
        <f>IF(ISERROR(VLOOKUP(L379,Proposito_programa!$C$2:$E$59,2,FALSE))," ",VLOOKUP(L379,Proposito_programa!$C$2:$E$59,2,FALSE))</f>
        <v>Gestión pública local</v>
      </c>
      <c r="N379" s="184" t="str">
        <f>IF(ISERROR(VLOOKUP(L379,Proposito_programa!$C$2:$E$59,3,FALSE))," ",VLOOKUP(L379,Proposito_programa!$C$2:$E$59,3,FALSE))</f>
        <v>Propósito 5: Construir Bogotá - Región con gobierno abierto, transparente y ciudadanía consciente</v>
      </c>
      <c r="O379" s="185" t="s">
        <v>1919</v>
      </c>
      <c r="P379" s="186">
        <v>1</v>
      </c>
      <c r="Q379" s="187">
        <v>79303323</v>
      </c>
      <c r="R379" s="341" t="s">
        <v>1532</v>
      </c>
      <c r="S379" s="187" t="s">
        <v>362</v>
      </c>
      <c r="T379" s="187"/>
      <c r="U379" s="188"/>
      <c r="V379" s="189"/>
      <c r="W379" s="190">
        <v>26000000</v>
      </c>
      <c r="X379" s="191"/>
      <c r="Y379" s="192"/>
      <c r="Z379" s="190"/>
      <c r="AA379" s="260">
        <f t="shared" si="16"/>
        <v>26000000</v>
      </c>
      <c r="AB379" s="355">
        <v>23400000</v>
      </c>
      <c r="AC379" s="193">
        <v>44253</v>
      </c>
      <c r="AD379" s="193">
        <v>44256</v>
      </c>
      <c r="AE379" s="193">
        <v>44561</v>
      </c>
      <c r="AF379" s="194">
        <v>300</v>
      </c>
      <c r="AG379" s="194"/>
      <c r="AH379" s="195"/>
      <c r="AI379" s="187"/>
      <c r="AJ379" s="194"/>
      <c r="AK379" s="193"/>
      <c r="AL379" s="194"/>
      <c r="AM379" s="197"/>
      <c r="AN379" s="197"/>
      <c r="AO379" s="197" t="s">
        <v>1718</v>
      </c>
      <c r="AP379" s="197"/>
      <c r="AQ379" s="382">
        <f t="shared" si="15"/>
        <v>0.9</v>
      </c>
      <c r="AR379" s="37"/>
      <c r="AS379" s="37"/>
      <c r="AT379" s="37"/>
      <c r="AU379" s="37"/>
      <c r="AV379" s="37"/>
      <c r="AW379" s="37"/>
    </row>
    <row r="380" spans="1:49" s="198" customFormat="1" ht="27.95" hidden="1" customHeight="1">
      <c r="A380" s="198">
        <v>1</v>
      </c>
      <c r="B380" s="176">
        <v>83022</v>
      </c>
      <c r="C380" s="176">
        <v>2021</v>
      </c>
      <c r="D380" s="176" t="s">
        <v>1294</v>
      </c>
      <c r="E380" s="177" t="s">
        <v>1295</v>
      </c>
      <c r="F380" s="178" t="s">
        <v>52</v>
      </c>
      <c r="G380" s="179" t="s">
        <v>89</v>
      </c>
      <c r="H380" s="180" t="s">
        <v>96</v>
      </c>
      <c r="I380" s="181" t="s">
        <v>1352</v>
      </c>
      <c r="J380" s="182" t="s">
        <v>84</v>
      </c>
      <c r="K380" s="229" t="s">
        <v>268</v>
      </c>
      <c r="L380" s="183" t="s">
        <v>115</v>
      </c>
      <c r="M380" s="184" t="str">
        <f>IF(ISERROR(VLOOKUP(L380,Proposito_programa!$C$2:$E$59,2,FALSE))," ",VLOOKUP(L380,Proposito_programa!$C$2:$E$59,2,FALSE))</f>
        <v xml:space="preserve"> </v>
      </c>
      <c r="N380" s="184" t="str">
        <f>IF(ISERROR(VLOOKUP(L380,Proposito_programa!$C$2:$E$59,3,FALSE))," ",VLOOKUP(L380,Proposito_programa!$C$2:$E$59,3,FALSE))</f>
        <v xml:space="preserve"> </v>
      </c>
      <c r="O380" s="350" t="s">
        <v>1885</v>
      </c>
      <c r="P380" s="186">
        <v>1</v>
      </c>
      <c r="Q380" s="187">
        <v>890900608</v>
      </c>
      <c r="R380" s="341" t="s">
        <v>1690</v>
      </c>
      <c r="S380" s="187" t="s">
        <v>363</v>
      </c>
      <c r="T380" s="187"/>
      <c r="U380" s="188"/>
      <c r="V380" s="189"/>
      <c r="W380" s="190">
        <v>17596000</v>
      </c>
      <c r="X380" s="191"/>
      <c r="Y380" s="192"/>
      <c r="Z380" s="190"/>
      <c r="AA380" s="260">
        <f t="shared" si="16"/>
        <v>17596000</v>
      </c>
      <c r="AB380" s="355">
        <v>0</v>
      </c>
      <c r="AC380" s="193">
        <v>44547</v>
      </c>
      <c r="AD380" s="193">
        <v>44547</v>
      </c>
      <c r="AE380" s="193">
        <v>44613</v>
      </c>
      <c r="AF380" s="194">
        <v>65</v>
      </c>
      <c r="AG380" s="194"/>
      <c r="AH380" s="195"/>
      <c r="AI380" s="196"/>
      <c r="AJ380" s="194"/>
      <c r="AK380" s="193"/>
      <c r="AL380" s="194"/>
      <c r="AM380" s="197"/>
      <c r="AN380" s="197" t="s">
        <v>1718</v>
      </c>
      <c r="AO380" s="197"/>
      <c r="AP380" s="197"/>
      <c r="AQ380" s="382">
        <f t="shared" si="15"/>
        <v>0</v>
      </c>
      <c r="AR380" s="37"/>
      <c r="AS380" s="37"/>
      <c r="AT380" s="37"/>
      <c r="AU380" s="37"/>
      <c r="AV380" s="37"/>
      <c r="AW380" s="37"/>
    </row>
    <row r="381" spans="1:49" s="198" customFormat="1" ht="27.95" hidden="1" customHeight="1">
      <c r="A381" s="198">
        <v>1</v>
      </c>
      <c r="B381" s="176">
        <v>2</v>
      </c>
      <c r="C381" s="176">
        <v>2021</v>
      </c>
      <c r="D381" s="176" t="s">
        <v>491</v>
      </c>
      <c r="E381" s="177" t="s">
        <v>492</v>
      </c>
      <c r="F381" s="178" t="s">
        <v>90</v>
      </c>
      <c r="G381" s="179" t="s">
        <v>29</v>
      </c>
      <c r="H381" s="180" t="s">
        <v>111</v>
      </c>
      <c r="I381" s="181" t="s">
        <v>988</v>
      </c>
      <c r="J381" s="182" t="s">
        <v>85</v>
      </c>
      <c r="K381" s="229" t="s">
        <v>268</v>
      </c>
      <c r="L381" s="183">
        <v>57</v>
      </c>
      <c r="M381" s="184" t="str">
        <f>IF(ISERROR(VLOOKUP(L381,Proposito_programa!$C$2:$E$59,2,FALSE))," ",VLOOKUP(L381,Proposito_programa!$C$2:$E$59,2,FALSE))</f>
        <v>Gestión pública local</v>
      </c>
      <c r="N381" s="184" t="str">
        <f>IF(ISERROR(VLOOKUP(L381,Proposito_programa!$C$2:$E$59,3,FALSE))," ",VLOOKUP(L381,Proposito_programa!$C$2:$E$59,3,FALSE))</f>
        <v>Propósito 5: Construir Bogotá - Región con gobierno abierto, transparente y ciudadanía consciente</v>
      </c>
      <c r="O381" s="185" t="s">
        <v>1920</v>
      </c>
      <c r="P381" s="186">
        <v>1</v>
      </c>
      <c r="Q381" s="187">
        <v>1023955863</v>
      </c>
      <c r="R381" s="341" t="s">
        <v>1359</v>
      </c>
      <c r="S381" s="187" t="s">
        <v>362</v>
      </c>
      <c r="T381" s="187"/>
      <c r="U381" s="188"/>
      <c r="V381" s="189"/>
      <c r="W381" s="190">
        <v>10500000</v>
      </c>
      <c r="X381" s="191"/>
      <c r="Y381" s="192">
        <v>1</v>
      </c>
      <c r="Z381" s="190">
        <v>5250000</v>
      </c>
      <c r="AA381" s="260">
        <f t="shared" si="16"/>
        <v>15750000</v>
      </c>
      <c r="AB381" s="355">
        <v>15750000</v>
      </c>
      <c r="AC381" s="193">
        <v>44221</v>
      </c>
      <c r="AD381" s="193">
        <v>44225</v>
      </c>
      <c r="AE381" s="193">
        <v>44497</v>
      </c>
      <c r="AF381" s="194">
        <v>180</v>
      </c>
      <c r="AG381" s="194">
        <v>1</v>
      </c>
      <c r="AH381" s="195">
        <v>90</v>
      </c>
      <c r="AI381" s="196"/>
      <c r="AJ381" s="194"/>
      <c r="AK381" s="193"/>
      <c r="AL381" s="194"/>
      <c r="AM381" s="197"/>
      <c r="AN381" s="197"/>
      <c r="AO381" s="197" t="s">
        <v>1718</v>
      </c>
      <c r="AP381" s="197"/>
      <c r="AQ381" s="382">
        <f t="shared" si="15"/>
        <v>1</v>
      </c>
      <c r="AR381" s="37"/>
      <c r="AS381" s="37"/>
      <c r="AT381" s="37"/>
      <c r="AU381" s="37"/>
      <c r="AV381" s="37"/>
      <c r="AW381" s="37"/>
    </row>
    <row r="382" spans="1:49" s="198" customFormat="1" ht="27.95" hidden="1" customHeight="1">
      <c r="A382" s="198">
        <v>1</v>
      </c>
      <c r="B382" s="176">
        <v>150</v>
      </c>
      <c r="C382" s="176">
        <v>2021</v>
      </c>
      <c r="D382" s="176" t="s">
        <v>780</v>
      </c>
      <c r="E382" s="177" t="s">
        <v>781</v>
      </c>
      <c r="F382" s="178" t="s">
        <v>90</v>
      </c>
      <c r="G382" s="179" t="s">
        <v>29</v>
      </c>
      <c r="H382" s="180" t="s">
        <v>111</v>
      </c>
      <c r="I382" s="181" t="s">
        <v>1093</v>
      </c>
      <c r="J382" s="182" t="s">
        <v>85</v>
      </c>
      <c r="K382" s="229" t="s">
        <v>268</v>
      </c>
      <c r="L382" s="183">
        <v>43</v>
      </c>
      <c r="M382" s="184" t="str">
        <f>IF(ISERROR(VLOOKUP(L382,Proposito_programa!$C$2:$E$59,2,FALSE))," ",VLOOKUP(L382,Proposito_programa!$C$2:$E$59,2,FALSE))</f>
        <v>Cultura ciudadana para la confianza, la convivencia y la participación desde la vida cotidiana</v>
      </c>
      <c r="N382" s="184" t="str">
        <f>IF(ISERROR(VLOOKUP(L382,Proposito_programa!$C$2:$E$59,3,FALSE))," ",VLOOKUP(L382,Proposito_programa!$C$2:$E$59,3,FALSE))</f>
        <v>Propósito 3: Inspirar confianza y legitimidad para vivir sin miedo y ser epicentro de cultura ciudadana, paz y reconciliación</v>
      </c>
      <c r="O382" s="185" t="s">
        <v>1914</v>
      </c>
      <c r="P382" s="186">
        <v>1</v>
      </c>
      <c r="Q382" s="187">
        <v>79908252</v>
      </c>
      <c r="R382" s="341" t="s">
        <v>1506</v>
      </c>
      <c r="S382" s="187" t="s">
        <v>362</v>
      </c>
      <c r="T382" s="187"/>
      <c r="U382" s="188"/>
      <c r="V382" s="189"/>
      <c r="W382" s="190">
        <v>19800000</v>
      </c>
      <c r="X382" s="191"/>
      <c r="Y382" s="192">
        <v>1</v>
      </c>
      <c r="Z382" s="190">
        <v>3080000</v>
      </c>
      <c r="AA382" s="260">
        <f t="shared" si="16"/>
        <v>22880000</v>
      </c>
      <c r="AB382" s="355">
        <v>19726667</v>
      </c>
      <c r="AC382" s="193">
        <v>44253</v>
      </c>
      <c r="AD382" s="193">
        <v>44257</v>
      </c>
      <c r="AE382" s="193">
        <v>44574</v>
      </c>
      <c r="AF382" s="194">
        <v>270</v>
      </c>
      <c r="AG382" s="194">
        <v>1</v>
      </c>
      <c r="AH382" s="195">
        <v>42</v>
      </c>
      <c r="AI382" s="187"/>
      <c r="AJ382" s="194"/>
      <c r="AK382" s="193"/>
      <c r="AL382" s="194"/>
      <c r="AM382" s="197"/>
      <c r="AN382" s="197"/>
      <c r="AO382" s="197" t="s">
        <v>1718</v>
      </c>
      <c r="AP382" s="197"/>
      <c r="AQ382" s="382">
        <f t="shared" si="15"/>
        <v>0.86217950174825175</v>
      </c>
      <c r="AR382" s="37"/>
      <c r="AS382" s="37"/>
      <c r="AT382" s="37"/>
      <c r="AU382" s="37"/>
      <c r="AV382" s="37"/>
      <c r="AW382" s="37"/>
    </row>
    <row r="383" spans="1:49" s="198" customFormat="1" ht="27.95" hidden="1" customHeight="1">
      <c r="A383" s="198">
        <v>1</v>
      </c>
      <c r="B383" s="176">
        <v>191</v>
      </c>
      <c r="C383" s="176">
        <v>2021</v>
      </c>
      <c r="D383" s="176" t="s">
        <v>812</v>
      </c>
      <c r="E383" s="177" t="s">
        <v>813</v>
      </c>
      <c r="F383" s="178" t="s">
        <v>90</v>
      </c>
      <c r="G383" s="179" t="s">
        <v>29</v>
      </c>
      <c r="H383" s="180" t="s">
        <v>111</v>
      </c>
      <c r="I383" s="181" t="s">
        <v>1107</v>
      </c>
      <c r="J383" s="182" t="s">
        <v>85</v>
      </c>
      <c r="K383" s="229" t="s">
        <v>268</v>
      </c>
      <c r="L383" s="183">
        <v>57</v>
      </c>
      <c r="M383" s="184" t="str">
        <f>IF(ISERROR(VLOOKUP(L383,Proposito_programa!$C$2:$E$59,2,FALSE))," ",VLOOKUP(L383,Proposito_programa!$C$2:$E$59,2,FALSE))</f>
        <v>Gestión pública local</v>
      </c>
      <c r="N383" s="184" t="str">
        <f>IF(ISERROR(VLOOKUP(L383,Proposito_programa!$C$2:$E$59,3,FALSE))," ",VLOOKUP(L383,Proposito_programa!$C$2:$E$59,3,FALSE))</f>
        <v>Propósito 5: Construir Bogotá - Región con gobierno abierto, transparente y ciudadanía consciente</v>
      </c>
      <c r="O383" s="185" t="s">
        <v>1919</v>
      </c>
      <c r="P383" s="186">
        <v>1</v>
      </c>
      <c r="Q383" s="187">
        <v>52856517</v>
      </c>
      <c r="R383" s="341" t="s">
        <v>1546</v>
      </c>
      <c r="S383" s="187" t="s">
        <v>362</v>
      </c>
      <c r="T383" s="187"/>
      <c r="U383" s="188"/>
      <c r="V383" s="189"/>
      <c r="W383" s="190">
        <v>37700000</v>
      </c>
      <c r="X383" s="191"/>
      <c r="Y383" s="192"/>
      <c r="Z383" s="190"/>
      <c r="AA383" s="260">
        <f t="shared" si="16"/>
        <v>37700000</v>
      </c>
      <c r="AB383" s="355">
        <v>33020000</v>
      </c>
      <c r="AC383" s="193">
        <v>44266</v>
      </c>
      <c r="AD383" s="193">
        <v>44272</v>
      </c>
      <c r="AE383" s="193">
        <v>44567</v>
      </c>
      <c r="AF383" s="194">
        <v>290</v>
      </c>
      <c r="AG383" s="194"/>
      <c r="AH383" s="195"/>
      <c r="AI383" s="187"/>
      <c r="AJ383" s="194"/>
      <c r="AK383" s="193"/>
      <c r="AL383" s="194"/>
      <c r="AM383" s="197"/>
      <c r="AN383" s="197"/>
      <c r="AO383" s="197" t="s">
        <v>1718</v>
      </c>
      <c r="AP383" s="197"/>
      <c r="AQ383" s="382">
        <f t="shared" si="15"/>
        <v>0.87586206896551722</v>
      </c>
      <c r="AR383" s="37"/>
      <c r="AS383" s="37"/>
      <c r="AT383" s="37"/>
      <c r="AU383" s="37"/>
      <c r="AV383" s="37"/>
      <c r="AW383" s="37"/>
    </row>
    <row r="384" spans="1:49" s="198" customFormat="1" ht="27.95" hidden="1" customHeight="1">
      <c r="A384" s="198">
        <v>1</v>
      </c>
      <c r="B384" s="176">
        <v>262</v>
      </c>
      <c r="C384" s="176">
        <v>2021</v>
      </c>
      <c r="D384" s="176" t="s">
        <v>941</v>
      </c>
      <c r="E384" s="177" t="s">
        <v>942</v>
      </c>
      <c r="F384" s="178" t="s">
        <v>90</v>
      </c>
      <c r="G384" s="179" t="s">
        <v>29</v>
      </c>
      <c r="H384" s="180" t="s">
        <v>111</v>
      </c>
      <c r="I384" s="181" t="s">
        <v>1155</v>
      </c>
      <c r="J384" s="182" t="s">
        <v>85</v>
      </c>
      <c r="K384" s="229" t="s">
        <v>268</v>
      </c>
      <c r="L384" s="183">
        <v>30</v>
      </c>
      <c r="M384" s="184" t="str">
        <f>IF(ISERROR(VLOOKUP(L384,Proposito_programa!$C$2:$E$59,2,FALSE))," ",VLOOKUP(L384,Proposito_programa!$C$2:$E$59,2,FALSE))</f>
        <v>Eficiencia en la atención de emergencias</v>
      </c>
      <c r="N384" s="184" t="str">
        <f>IF(ISERROR(VLOOKUP(L384,Proposito_programa!$C$2:$E$59,3,FALSE))," ",VLOOKUP(L384,Proposito_programa!$C$2:$E$59,3,FALSE))</f>
        <v>Propósito 2 : Cambiar Nuestros Hábitos de Vida para Reverdecer a Bogotá y Adaptarnos y Mitigar la Crisis Climática</v>
      </c>
      <c r="O384" s="185" t="s">
        <v>1909</v>
      </c>
      <c r="P384" s="186">
        <v>1</v>
      </c>
      <c r="Q384" s="187">
        <v>1023952787</v>
      </c>
      <c r="R384" s="341" t="s">
        <v>1614</v>
      </c>
      <c r="S384" s="187" t="s">
        <v>362</v>
      </c>
      <c r="T384" s="187"/>
      <c r="U384" s="188"/>
      <c r="V384" s="189"/>
      <c r="W384" s="190">
        <v>8100000</v>
      </c>
      <c r="X384" s="191"/>
      <c r="Y384" s="192"/>
      <c r="Z384" s="190"/>
      <c r="AA384" s="260">
        <f t="shared" si="16"/>
        <v>8100000</v>
      </c>
      <c r="AB384" s="355">
        <v>6240000</v>
      </c>
      <c r="AC384" s="193">
        <v>44419</v>
      </c>
      <c r="AD384" s="193">
        <v>44425</v>
      </c>
      <c r="AE384" s="193">
        <v>44562</v>
      </c>
      <c r="AF384" s="194">
        <v>135</v>
      </c>
      <c r="AG384" s="194"/>
      <c r="AH384" s="195"/>
      <c r="AI384" s="187"/>
      <c r="AJ384" s="194"/>
      <c r="AK384" s="193"/>
      <c r="AL384" s="194"/>
      <c r="AM384" s="197"/>
      <c r="AN384" s="197"/>
      <c r="AO384" s="197" t="s">
        <v>1718</v>
      </c>
      <c r="AP384" s="197"/>
      <c r="AQ384" s="382">
        <f t="shared" si="15"/>
        <v>0.77037037037037037</v>
      </c>
      <c r="AR384" s="37"/>
      <c r="AS384" s="37"/>
      <c r="AT384" s="37"/>
      <c r="AU384" s="37"/>
      <c r="AV384" s="37"/>
      <c r="AW384" s="37"/>
    </row>
    <row r="385" spans="1:49" s="198" customFormat="1" ht="27.95" hidden="1" customHeight="1">
      <c r="A385" s="198">
        <v>1</v>
      </c>
      <c r="B385" s="176">
        <v>273</v>
      </c>
      <c r="C385" s="176">
        <v>2021</v>
      </c>
      <c r="D385" s="176" t="s">
        <v>1180</v>
      </c>
      <c r="E385" s="177" t="s">
        <v>963</v>
      </c>
      <c r="F385" s="178" t="s">
        <v>90</v>
      </c>
      <c r="G385" s="179" t="s">
        <v>29</v>
      </c>
      <c r="H385" s="180" t="s">
        <v>111</v>
      </c>
      <c r="I385" s="181" t="s">
        <v>1304</v>
      </c>
      <c r="J385" s="182" t="s">
        <v>85</v>
      </c>
      <c r="K385" s="229" t="s">
        <v>268</v>
      </c>
      <c r="L385" s="183">
        <v>45</v>
      </c>
      <c r="M385" s="184" t="str">
        <f>IF(ISERROR(VLOOKUP(L385,Proposito_programa!$C$2:$E$59,2,FALSE))," ",VLOOKUP(L385,Proposito_programa!$C$2:$E$59,2,FALSE))</f>
        <v>Espacio público más seguro y construido colectivamente</v>
      </c>
      <c r="N385" s="184" t="str">
        <f>IF(ISERROR(VLOOKUP(L385,Proposito_programa!$C$2:$E$59,3,FALSE))," ",VLOOKUP(L385,Proposito_programa!$C$2:$E$59,3,FALSE))</f>
        <v>Propósito 3: Inspirar confianza y legitimidad para vivir sin miedo y ser epicentro de cultura ciudadana, paz y reconciliación</v>
      </c>
      <c r="O385" s="185" t="s">
        <v>1915</v>
      </c>
      <c r="P385" s="186">
        <v>1</v>
      </c>
      <c r="Q385" s="187">
        <v>1014178675</v>
      </c>
      <c r="R385" s="341" t="s">
        <v>1625</v>
      </c>
      <c r="S385" s="187" t="s">
        <v>362</v>
      </c>
      <c r="T385" s="187"/>
      <c r="U385" s="188"/>
      <c r="V385" s="189"/>
      <c r="W385" s="190">
        <v>20000000</v>
      </c>
      <c r="X385" s="191"/>
      <c r="Y385" s="192"/>
      <c r="Z385" s="190"/>
      <c r="AA385" s="260">
        <f t="shared" si="16"/>
        <v>20000000</v>
      </c>
      <c r="AB385" s="355">
        <v>15666667</v>
      </c>
      <c r="AC385" s="193">
        <v>44427</v>
      </c>
      <c r="AD385" s="193">
        <v>44435</v>
      </c>
      <c r="AE385" s="193">
        <v>44556</v>
      </c>
      <c r="AF385" s="194">
        <v>120</v>
      </c>
      <c r="AG385" s="194"/>
      <c r="AH385" s="195"/>
      <c r="AI385" s="187"/>
      <c r="AJ385" s="194"/>
      <c r="AK385" s="193"/>
      <c r="AL385" s="194"/>
      <c r="AM385" s="197"/>
      <c r="AN385" s="197"/>
      <c r="AO385" s="197" t="s">
        <v>1718</v>
      </c>
      <c r="AP385" s="197"/>
      <c r="AQ385" s="382">
        <f t="shared" si="15"/>
        <v>0.78333335000000004</v>
      </c>
      <c r="AR385" s="37"/>
      <c r="AS385" s="37"/>
      <c r="AT385" s="37"/>
      <c r="AU385" s="37"/>
      <c r="AV385" s="37"/>
      <c r="AW385" s="37"/>
    </row>
    <row r="386" spans="1:49" s="198" customFormat="1" ht="27.95" hidden="1" customHeight="1">
      <c r="A386" s="198">
        <v>1</v>
      </c>
      <c r="B386" s="176">
        <v>99</v>
      </c>
      <c r="C386" s="176">
        <v>2021</v>
      </c>
      <c r="D386" s="176" t="s">
        <v>681</v>
      </c>
      <c r="E386" s="177" t="s">
        <v>1171</v>
      </c>
      <c r="F386" s="178" t="s">
        <v>90</v>
      </c>
      <c r="G386" s="179" t="s">
        <v>29</v>
      </c>
      <c r="H386" s="180" t="s">
        <v>111</v>
      </c>
      <c r="I386" s="181" t="s">
        <v>1059</v>
      </c>
      <c r="J386" s="182" t="s">
        <v>85</v>
      </c>
      <c r="K386" s="229" t="s">
        <v>268</v>
      </c>
      <c r="L386" s="183">
        <v>57</v>
      </c>
      <c r="M386" s="184" t="str">
        <f>IF(ISERROR(VLOOKUP(L386,Proposito_programa!$C$2:$E$59,2,FALSE))," ",VLOOKUP(L386,Proposito_programa!$C$2:$E$59,2,FALSE))</f>
        <v>Gestión pública local</v>
      </c>
      <c r="N386" s="184" t="str">
        <f>IF(ISERROR(VLOOKUP(L386,Proposito_programa!$C$2:$E$59,3,FALSE))," ",VLOOKUP(L386,Proposito_programa!$C$2:$E$59,3,FALSE))</f>
        <v>Propósito 5: Construir Bogotá - Región con gobierno abierto, transparente y ciudadanía consciente</v>
      </c>
      <c r="O386" s="185" t="s">
        <v>1919</v>
      </c>
      <c r="P386" s="186">
        <v>1</v>
      </c>
      <c r="Q386" s="187">
        <v>1013661860</v>
      </c>
      <c r="R386" s="341" t="s">
        <v>1455</v>
      </c>
      <c r="S386" s="187" t="s">
        <v>362</v>
      </c>
      <c r="T386" s="187"/>
      <c r="U386" s="188"/>
      <c r="V386" s="189"/>
      <c r="W386" s="190">
        <v>52000000</v>
      </c>
      <c r="X386" s="191"/>
      <c r="Y386" s="192">
        <v>1</v>
      </c>
      <c r="Z386" s="190">
        <v>2080000</v>
      </c>
      <c r="AA386" s="260">
        <f t="shared" si="16"/>
        <v>54080000</v>
      </c>
      <c r="AB386" s="355">
        <v>48880000</v>
      </c>
      <c r="AC386" s="193">
        <v>44243</v>
      </c>
      <c r="AD386" s="193">
        <v>44246</v>
      </c>
      <c r="AE386" s="193">
        <v>44561</v>
      </c>
      <c r="AF386" s="194">
        <v>300</v>
      </c>
      <c r="AG386" s="194">
        <v>1</v>
      </c>
      <c r="AH386" s="195">
        <v>12</v>
      </c>
      <c r="AI386" s="187">
        <v>80165000</v>
      </c>
      <c r="AJ386" s="194" t="s">
        <v>1699</v>
      </c>
      <c r="AK386" s="193">
        <v>44533</v>
      </c>
      <c r="AL386" s="252">
        <v>2773333</v>
      </c>
      <c r="AM386" s="197"/>
      <c r="AN386" s="197"/>
      <c r="AO386" s="197" t="s">
        <v>1718</v>
      </c>
      <c r="AP386" s="197"/>
      <c r="AQ386" s="382">
        <f t="shared" si="15"/>
        <v>0.90384615384615385</v>
      </c>
      <c r="AR386" s="37"/>
      <c r="AS386" s="37"/>
      <c r="AT386" s="37"/>
      <c r="AU386" s="37"/>
      <c r="AV386" s="37"/>
      <c r="AW386" s="37"/>
    </row>
    <row r="387" spans="1:49" s="198" customFormat="1" ht="27.95" hidden="1" customHeight="1">
      <c r="A387" s="198">
        <v>1</v>
      </c>
      <c r="B387" s="176">
        <v>200</v>
      </c>
      <c r="C387" s="176">
        <v>2021</v>
      </c>
      <c r="D387" s="176" t="s">
        <v>830</v>
      </c>
      <c r="E387" s="177" t="s">
        <v>831</v>
      </c>
      <c r="F387" s="178" t="s">
        <v>90</v>
      </c>
      <c r="G387" s="179" t="s">
        <v>29</v>
      </c>
      <c r="H387" s="180" t="s">
        <v>111</v>
      </c>
      <c r="I387" s="181" t="s">
        <v>1115</v>
      </c>
      <c r="J387" s="182" t="s">
        <v>85</v>
      </c>
      <c r="K387" s="229" t="s">
        <v>268</v>
      </c>
      <c r="L387" s="183">
        <v>57</v>
      </c>
      <c r="M387" s="184" t="str">
        <f>IF(ISERROR(VLOOKUP(L387,Proposito_programa!$C$2:$E$59,2,FALSE))," ",VLOOKUP(L387,Proposito_programa!$C$2:$E$59,2,FALSE))</f>
        <v>Gestión pública local</v>
      </c>
      <c r="N387" s="184" t="str">
        <f>IF(ISERROR(VLOOKUP(L387,Proposito_programa!$C$2:$E$59,3,FALSE))," ",VLOOKUP(L387,Proposito_programa!$C$2:$E$59,3,FALSE))</f>
        <v>Propósito 5: Construir Bogotá - Región con gobierno abierto, transparente y ciudadanía consciente</v>
      </c>
      <c r="O387" s="185" t="s">
        <v>1920</v>
      </c>
      <c r="P387" s="186">
        <v>1</v>
      </c>
      <c r="Q387" s="187">
        <v>1090394855</v>
      </c>
      <c r="R387" s="341" t="s">
        <v>1555</v>
      </c>
      <c r="S387" s="187" t="s">
        <v>362</v>
      </c>
      <c r="T387" s="187"/>
      <c r="U387" s="188"/>
      <c r="V387" s="189"/>
      <c r="W387" s="190">
        <v>31200000</v>
      </c>
      <c r="X387" s="191"/>
      <c r="Y387" s="192"/>
      <c r="Z387" s="190"/>
      <c r="AA387" s="260">
        <f t="shared" si="16"/>
        <v>31200000</v>
      </c>
      <c r="AB387" s="355">
        <v>17506667</v>
      </c>
      <c r="AC387" s="193">
        <v>44272</v>
      </c>
      <c r="AD387" s="193">
        <v>44278</v>
      </c>
      <c r="AE387" s="193">
        <v>44439</v>
      </c>
      <c r="AF387" s="194">
        <v>180</v>
      </c>
      <c r="AG387" s="194"/>
      <c r="AH387" s="195"/>
      <c r="AI387" s="187">
        <v>79434206</v>
      </c>
      <c r="AJ387" s="194" t="s">
        <v>1881</v>
      </c>
      <c r="AK387" s="193">
        <v>44392</v>
      </c>
      <c r="AL387" s="252">
        <v>11613333</v>
      </c>
      <c r="AM387" s="197"/>
      <c r="AN387" s="197"/>
      <c r="AO387" s="197"/>
      <c r="AP387" s="197" t="s">
        <v>1718</v>
      </c>
      <c r="AQ387" s="382">
        <f t="shared" si="15"/>
        <v>0.56111112179487177</v>
      </c>
      <c r="AR387" s="37"/>
      <c r="AS387" s="37"/>
      <c r="AT387" s="37"/>
      <c r="AU387" s="37"/>
      <c r="AV387" s="37"/>
      <c r="AW387" s="37"/>
    </row>
    <row r="388" spans="1:49" s="198" customFormat="1" ht="27.95" hidden="1" customHeight="1">
      <c r="A388" s="198">
        <v>1</v>
      </c>
      <c r="B388" s="176">
        <v>103</v>
      </c>
      <c r="C388" s="176">
        <v>2021</v>
      </c>
      <c r="D388" s="176" t="s">
        <v>688</v>
      </c>
      <c r="E388" s="177" t="s">
        <v>689</v>
      </c>
      <c r="F388" s="178" t="s">
        <v>90</v>
      </c>
      <c r="G388" s="179" t="s">
        <v>29</v>
      </c>
      <c r="H388" s="180" t="s">
        <v>111</v>
      </c>
      <c r="I388" s="181" t="s">
        <v>1025</v>
      </c>
      <c r="J388" s="182" t="s">
        <v>85</v>
      </c>
      <c r="K388" s="229" t="s">
        <v>268</v>
      </c>
      <c r="L388" s="183">
        <v>57</v>
      </c>
      <c r="M388" s="184" t="str">
        <f>IF(ISERROR(VLOOKUP(L388,Proposito_programa!$C$2:$E$59,2,FALSE))," ",VLOOKUP(L388,Proposito_programa!$C$2:$E$59,2,FALSE))</f>
        <v>Gestión pública local</v>
      </c>
      <c r="N388" s="184" t="str">
        <f>IF(ISERROR(VLOOKUP(L388,Proposito_programa!$C$2:$E$59,3,FALSE))," ",VLOOKUP(L388,Proposito_programa!$C$2:$E$59,3,FALSE))</f>
        <v>Propósito 5: Construir Bogotá - Región con gobierno abierto, transparente y ciudadanía consciente</v>
      </c>
      <c r="O388" s="185" t="s">
        <v>1919</v>
      </c>
      <c r="P388" s="186">
        <v>1</v>
      </c>
      <c r="Q388" s="187">
        <v>80188169</v>
      </c>
      <c r="R388" s="341" t="s">
        <v>1459</v>
      </c>
      <c r="S388" s="187" t="s">
        <v>362</v>
      </c>
      <c r="T388" s="187"/>
      <c r="U388" s="188"/>
      <c r="V388" s="189"/>
      <c r="W388" s="190">
        <v>67000000</v>
      </c>
      <c r="X388" s="191"/>
      <c r="Y388" s="192">
        <v>1</v>
      </c>
      <c r="Z388" s="190">
        <v>6253333</v>
      </c>
      <c r="AA388" s="260">
        <f t="shared" si="16"/>
        <v>73253333</v>
      </c>
      <c r="AB388" s="355">
        <v>63650000</v>
      </c>
      <c r="AC388" s="193">
        <v>44242</v>
      </c>
      <c r="AD388" s="193">
        <v>44243</v>
      </c>
      <c r="AE388" s="193">
        <v>44574</v>
      </c>
      <c r="AF388" s="194">
        <v>300</v>
      </c>
      <c r="AG388" s="194">
        <v>1</v>
      </c>
      <c r="AH388" s="195">
        <v>28</v>
      </c>
      <c r="AI388" s="187">
        <v>1013608357</v>
      </c>
      <c r="AJ388" s="194" t="s">
        <v>1701</v>
      </c>
      <c r="AK388" s="193">
        <v>44456</v>
      </c>
      <c r="AL388" s="252">
        <v>19876667</v>
      </c>
      <c r="AM388" s="197"/>
      <c r="AN388" s="197"/>
      <c r="AO388" s="197" t="s">
        <v>1718</v>
      </c>
      <c r="AP388" s="197"/>
      <c r="AQ388" s="382">
        <f t="shared" si="15"/>
        <v>0.86890244297826014</v>
      </c>
      <c r="AR388" s="37"/>
      <c r="AS388" s="37"/>
      <c r="AT388" s="37"/>
      <c r="AU388" s="37"/>
      <c r="AV388" s="37"/>
      <c r="AW388" s="37"/>
    </row>
    <row r="389" spans="1:49" s="198" customFormat="1" ht="27.95" hidden="1" customHeight="1">
      <c r="B389" s="176"/>
      <c r="C389" s="176">
        <v>2021</v>
      </c>
      <c r="D389" s="176"/>
      <c r="E389" s="177"/>
      <c r="F389" s="178" t="s">
        <v>106</v>
      </c>
      <c r="G389" s="178" t="s">
        <v>106</v>
      </c>
      <c r="H389" s="178" t="s">
        <v>106</v>
      </c>
      <c r="I389" s="340" t="s">
        <v>1937</v>
      </c>
      <c r="J389" s="182" t="s">
        <v>84</v>
      </c>
      <c r="K389" s="229" t="s">
        <v>268</v>
      </c>
      <c r="L389" s="183" t="s">
        <v>115</v>
      </c>
      <c r="M389" s="184"/>
      <c r="N389" s="184"/>
      <c r="O389" s="185" t="s">
        <v>1945</v>
      </c>
      <c r="P389" s="186"/>
      <c r="Q389" s="246"/>
      <c r="R389" s="340" t="s">
        <v>1937</v>
      </c>
      <c r="S389" s="187"/>
      <c r="T389" s="187"/>
      <c r="U389" s="188"/>
      <c r="V389" s="189"/>
      <c r="W389" s="190">
        <v>686352977</v>
      </c>
      <c r="X389" s="191"/>
      <c r="Y389" s="192"/>
      <c r="Z389" s="190"/>
      <c r="AA389" s="260">
        <f t="shared" si="16"/>
        <v>686352977</v>
      </c>
      <c r="AB389" s="355">
        <v>640782288</v>
      </c>
      <c r="AC389" s="193"/>
      <c r="AD389" s="193"/>
      <c r="AE389" s="193"/>
      <c r="AF389" s="194"/>
      <c r="AG389" s="194"/>
      <c r="AH389" s="195"/>
      <c r="AI389" s="187"/>
      <c r="AJ389" s="194"/>
      <c r="AK389" s="193"/>
      <c r="AL389" s="252"/>
      <c r="AM389" s="197"/>
      <c r="AN389" s="197"/>
      <c r="AO389" s="197"/>
      <c r="AP389" s="197"/>
      <c r="AQ389" s="382">
        <f t="shared" si="15"/>
        <v>0.93360458754155007</v>
      </c>
      <c r="AR389" s="37"/>
      <c r="AS389" s="37"/>
      <c r="AT389" s="37"/>
      <c r="AU389" s="37"/>
      <c r="AV389" s="37"/>
      <c r="AW389" s="37"/>
    </row>
    <row r="390" spans="1:49" ht="27.95" hidden="1" customHeight="1">
      <c r="B390" s="230" t="s">
        <v>471</v>
      </c>
      <c r="C390" s="231"/>
      <c r="D390" s="231"/>
      <c r="E390" s="231"/>
      <c r="F390" s="232"/>
      <c r="G390" s="231"/>
      <c r="H390" s="231"/>
      <c r="I390" s="231"/>
      <c r="J390" s="231"/>
      <c r="K390" s="231"/>
      <c r="L390" s="231"/>
      <c r="M390" s="231"/>
      <c r="N390" s="231"/>
      <c r="O390" s="231"/>
      <c r="P390" s="234"/>
      <c r="Q390" s="233"/>
      <c r="R390" s="231"/>
      <c r="S390" s="231"/>
      <c r="T390" s="231"/>
      <c r="U390" s="231"/>
      <c r="V390" s="235"/>
      <c r="W390" s="236">
        <f>SUM(W14:W389)</f>
        <v>56063685256</v>
      </c>
      <c r="X390" s="236">
        <f t="shared" ref="X390:AB390" si="17">SUM(X14:X389)</f>
        <v>-62373333</v>
      </c>
      <c r="Y390" s="236">
        <f>SUM(Y14:Y389)</f>
        <v>165</v>
      </c>
      <c r="Z390" s="236">
        <f t="shared" si="17"/>
        <v>5086181118</v>
      </c>
      <c r="AA390" s="236">
        <f t="shared" si="17"/>
        <v>61087493041</v>
      </c>
      <c r="AB390" s="236">
        <f t="shared" si="17"/>
        <v>39923733449</v>
      </c>
      <c r="AC390" s="231"/>
      <c r="AD390" s="231"/>
      <c r="AE390" s="234"/>
      <c r="AF390" s="233"/>
      <c r="AG390" s="231"/>
      <c r="AH390" s="237"/>
      <c r="AI390" s="231"/>
      <c r="AJ390" s="231"/>
      <c r="AK390" s="234"/>
      <c r="AL390" s="231"/>
      <c r="AM390" s="231"/>
      <c r="AN390" s="238"/>
      <c r="AO390" s="239"/>
      <c r="AP390" s="240"/>
      <c r="AQ390" s="236">
        <f>SUM(AQ14:AQ388)</f>
        <v>251.25005218395751</v>
      </c>
    </row>
    <row r="391" spans="1:49" ht="27.95" customHeight="1">
      <c r="W391" s="247"/>
      <c r="Z391" s="247"/>
      <c r="AA391" s="261"/>
      <c r="AB391" s="338"/>
    </row>
    <row r="392" spans="1:49" ht="27.95" customHeight="1">
      <c r="W392" s="247"/>
      <c r="Z392" s="247"/>
      <c r="AA392" s="263"/>
      <c r="AB392" s="339"/>
    </row>
    <row r="393" spans="1:49" ht="27.95" customHeight="1">
      <c r="W393" s="247"/>
      <c r="X393" s="114"/>
      <c r="Y393" s="114"/>
      <c r="Z393" s="247"/>
      <c r="AA393" s="263"/>
      <c r="AB393" s="339"/>
    </row>
    <row r="394" spans="1:49" ht="27.95" customHeight="1">
      <c r="W394" s="247"/>
      <c r="X394" s="247"/>
      <c r="Y394" s="248"/>
      <c r="AA394" s="263"/>
      <c r="AB394" s="339"/>
    </row>
    <row r="395" spans="1:49" ht="27.95" customHeight="1">
      <c r="W395" s="247"/>
      <c r="X395" s="247"/>
      <c r="Y395" s="248"/>
      <c r="AA395" s="263"/>
      <c r="AB395" s="339"/>
    </row>
    <row r="396" spans="1:49" ht="27.95" customHeight="1">
      <c r="W396" s="247"/>
      <c r="X396" s="247"/>
      <c r="Y396" s="248"/>
    </row>
    <row r="397" spans="1:49" ht="27.95" customHeight="1">
      <c r="W397" s="247"/>
      <c r="X397" s="247"/>
      <c r="Y397" s="248"/>
    </row>
    <row r="398" spans="1:49" ht="27.95" customHeight="1">
      <c r="W398" s="247"/>
      <c r="X398" s="247"/>
      <c r="Y398" s="248"/>
    </row>
    <row r="399" spans="1:49" ht="27.95" customHeight="1">
      <c r="W399" s="247"/>
      <c r="X399" s="247"/>
      <c r="Y399" s="248"/>
    </row>
    <row r="400" spans="1:49" ht="27.95" customHeight="1">
      <c r="W400" s="247"/>
      <c r="X400" s="247"/>
      <c r="Y400" s="248"/>
    </row>
    <row r="401" spans="17:25" ht="27.95" customHeight="1">
      <c r="W401" s="247"/>
      <c r="X401" s="247"/>
      <c r="Y401" s="248"/>
    </row>
    <row r="402" spans="17:25" ht="27.95" customHeight="1">
      <c r="Q402" s="354"/>
      <c r="W402" s="247"/>
      <c r="X402" s="247"/>
      <c r="Y402" s="248"/>
    </row>
    <row r="403" spans="17:25" ht="27.95" customHeight="1">
      <c r="W403" s="247"/>
      <c r="X403" s="247"/>
      <c r="Y403" s="248"/>
    </row>
    <row r="404" spans="17:25" ht="27.95" customHeight="1">
      <c r="W404" s="247"/>
      <c r="X404" s="247"/>
      <c r="Y404" s="248"/>
    </row>
    <row r="405" spans="17:25" ht="27.95" customHeight="1">
      <c r="W405" s="247"/>
      <c r="X405" s="247"/>
      <c r="Y405" s="248"/>
    </row>
    <row r="406" spans="17:25" ht="27.95" customHeight="1">
      <c r="W406" s="247"/>
      <c r="X406" s="247"/>
      <c r="Y406" s="248"/>
    </row>
    <row r="407" spans="17:25" ht="27.95" customHeight="1">
      <c r="W407" s="247"/>
      <c r="X407" s="247"/>
      <c r="Y407" s="248"/>
    </row>
    <row r="408" spans="17:25" ht="27.95" customHeight="1">
      <c r="W408" s="247"/>
      <c r="X408" s="247"/>
      <c r="Y408" s="248"/>
    </row>
    <row r="409" spans="17:25" ht="27.95" customHeight="1">
      <c r="W409" s="247"/>
      <c r="X409" s="247"/>
      <c r="Y409" s="248"/>
    </row>
    <row r="410" spans="17:25" ht="27.95" customHeight="1">
      <c r="W410" s="247"/>
      <c r="X410" s="247"/>
      <c r="Y410" s="248"/>
    </row>
    <row r="411" spans="17:25" ht="27.95" customHeight="1">
      <c r="W411" s="247"/>
      <c r="X411" s="247"/>
      <c r="Y411" s="248"/>
    </row>
    <row r="412" spans="17:25" ht="27.95" customHeight="1">
      <c r="W412" s="247"/>
      <c r="X412" s="247"/>
      <c r="Y412" s="248"/>
    </row>
    <row r="413" spans="17:25" ht="27.95" customHeight="1">
      <c r="W413" s="247"/>
      <c r="X413" s="247"/>
      <c r="Y413" s="248"/>
    </row>
    <row r="414" spans="17:25" ht="27.95" customHeight="1">
      <c r="W414" s="247"/>
      <c r="X414" s="247"/>
      <c r="Y414" s="248"/>
    </row>
    <row r="415" spans="17:25" ht="27.95" customHeight="1">
      <c r="W415" s="247"/>
      <c r="X415" s="247"/>
      <c r="Y415" s="248"/>
    </row>
    <row r="416" spans="17:25" ht="27.95" customHeight="1">
      <c r="W416" s="247"/>
      <c r="X416" s="247"/>
      <c r="Y416" s="248"/>
    </row>
    <row r="417" spans="23:25" ht="27.95" customHeight="1">
      <c r="W417" s="247"/>
      <c r="X417" s="247"/>
      <c r="Y417" s="248"/>
    </row>
    <row r="418" spans="23:25" ht="27.95" customHeight="1">
      <c r="W418" s="247"/>
      <c r="X418" s="247"/>
      <c r="Y418" s="248"/>
    </row>
    <row r="419" spans="23:25" ht="27.95" customHeight="1">
      <c r="W419" s="247"/>
      <c r="X419" s="247"/>
      <c r="Y419" s="248"/>
    </row>
    <row r="420" spans="23:25" ht="27.95" customHeight="1">
      <c r="W420" s="247"/>
      <c r="X420" s="247"/>
      <c r="Y420" s="248"/>
    </row>
    <row r="421" spans="23:25" ht="27.95" customHeight="1">
      <c r="W421" s="247"/>
      <c r="X421" s="247"/>
      <c r="Y421" s="248"/>
    </row>
    <row r="422" spans="23:25" ht="27.95" customHeight="1">
      <c r="W422" s="247"/>
      <c r="X422" s="247"/>
      <c r="Y422" s="248"/>
    </row>
    <row r="423" spans="23:25" ht="27.95" customHeight="1">
      <c r="W423" s="247"/>
      <c r="X423" s="247"/>
      <c r="Y423" s="248"/>
    </row>
    <row r="424" spans="23:25" ht="27.95" customHeight="1">
      <c r="W424" s="247"/>
      <c r="X424" s="247"/>
      <c r="Y424" s="248"/>
    </row>
    <row r="425" spans="23:25" ht="27.95" customHeight="1">
      <c r="W425" s="247"/>
      <c r="X425" s="247"/>
      <c r="Y425" s="248"/>
    </row>
    <row r="426" spans="23:25" ht="27.95" customHeight="1">
      <c r="W426" s="247"/>
      <c r="X426" s="247"/>
      <c r="Y426" s="248"/>
    </row>
    <row r="427" spans="23:25" ht="27.95" customHeight="1">
      <c r="W427" s="247"/>
      <c r="X427" s="247"/>
      <c r="Y427" s="248"/>
    </row>
    <row r="428" spans="23:25" ht="27.95" customHeight="1">
      <c r="W428" s="247"/>
      <c r="X428" s="247"/>
      <c r="Y428" s="248"/>
    </row>
    <row r="429" spans="23:25" ht="27.95" customHeight="1">
      <c r="W429" s="247"/>
      <c r="X429" s="247"/>
      <c r="Y429" s="248"/>
    </row>
    <row r="430" spans="23:25" ht="27.95" customHeight="1">
      <c r="W430" s="247"/>
      <c r="X430" s="247"/>
      <c r="Y430" s="248"/>
    </row>
    <row r="431" spans="23:25" ht="27.95" customHeight="1">
      <c r="W431" s="247"/>
      <c r="X431" s="247"/>
      <c r="Y431" s="248"/>
    </row>
    <row r="432" spans="23:25" ht="27.95" customHeight="1">
      <c r="W432" s="247"/>
      <c r="X432" s="247"/>
      <c r="Y432" s="248"/>
    </row>
    <row r="433" spans="23:25" ht="27.95" customHeight="1">
      <c r="W433" s="247"/>
      <c r="X433" s="247"/>
      <c r="Y433" s="248"/>
    </row>
    <row r="434" spans="23:25" ht="27.95" customHeight="1">
      <c r="W434" s="247"/>
      <c r="X434" s="247"/>
      <c r="Y434" s="248"/>
    </row>
    <row r="435" spans="23:25" ht="27.95" customHeight="1">
      <c r="W435" s="247"/>
      <c r="X435" s="247"/>
      <c r="Y435" s="248"/>
    </row>
    <row r="436" spans="23:25" ht="27.95" customHeight="1">
      <c r="W436" s="247"/>
      <c r="X436" s="247"/>
      <c r="Y436" s="248"/>
    </row>
    <row r="437" spans="23:25" ht="27.95" customHeight="1">
      <c r="W437" s="247"/>
      <c r="X437" s="247"/>
      <c r="Y437" s="248"/>
    </row>
    <row r="438" spans="23:25" ht="27.95" customHeight="1">
      <c r="W438" s="247"/>
      <c r="X438" s="247"/>
      <c r="Y438" s="248"/>
    </row>
    <row r="439" spans="23:25" ht="27.95" customHeight="1">
      <c r="W439" s="247"/>
      <c r="X439" s="247"/>
      <c r="Y439" s="248"/>
    </row>
    <row r="440" spans="23:25" ht="27.95" customHeight="1">
      <c r="W440" s="247"/>
      <c r="X440" s="247"/>
      <c r="Y440" s="248"/>
    </row>
    <row r="441" spans="23:25" ht="27.95" customHeight="1">
      <c r="W441" s="247"/>
      <c r="X441" s="247"/>
      <c r="Y441" s="248"/>
    </row>
    <row r="442" spans="23:25" ht="27.95" customHeight="1">
      <c r="W442" s="247"/>
      <c r="X442" s="247"/>
      <c r="Y442" s="248"/>
    </row>
    <row r="443" spans="23:25" ht="27.95" customHeight="1">
      <c r="W443" s="247"/>
      <c r="X443" s="247"/>
      <c r="Y443" s="248"/>
    </row>
    <row r="444" spans="23:25" ht="27.95" customHeight="1">
      <c r="W444" s="247"/>
      <c r="X444" s="247"/>
      <c r="Y444" s="248"/>
    </row>
    <row r="445" spans="23:25" ht="27.95" customHeight="1">
      <c r="W445" s="247"/>
      <c r="X445" s="247"/>
      <c r="Y445" s="248"/>
    </row>
    <row r="446" spans="23:25" ht="27.95" customHeight="1">
      <c r="W446" s="247"/>
      <c r="X446" s="247"/>
      <c r="Y446" s="248"/>
    </row>
    <row r="447" spans="23:25" ht="27.95" customHeight="1">
      <c r="W447" s="247"/>
      <c r="X447" s="247"/>
      <c r="Y447" s="248"/>
    </row>
    <row r="448" spans="23:25" ht="27.95" customHeight="1">
      <c r="W448" s="247"/>
      <c r="X448" s="247"/>
      <c r="Y448" s="248"/>
    </row>
    <row r="449" spans="23:25" ht="27.95" customHeight="1">
      <c r="W449" s="247"/>
      <c r="X449" s="247"/>
      <c r="Y449" s="248"/>
    </row>
    <row r="450" spans="23:25" ht="27.95" customHeight="1">
      <c r="W450" s="247"/>
      <c r="X450" s="247"/>
      <c r="Y450" s="248"/>
    </row>
    <row r="451" spans="23:25" ht="27.95" customHeight="1">
      <c r="W451" s="247"/>
      <c r="X451" s="247"/>
      <c r="Y451" s="248"/>
    </row>
    <row r="452" spans="23:25" ht="27.95" customHeight="1">
      <c r="W452" s="247"/>
      <c r="X452" s="247"/>
      <c r="Y452" s="248"/>
    </row>
    <row r="453" spans="23:25" ht="27.95" customHeight="1">
      <c r="W453" s="247"/>
      <c r="X453" s="247"/>
      <c r="Y453" s="248"/>
    </row>
    <row r="454" spans="23:25" ht="27.95" customHeight="1">
      <c r="W454" s="247"/>
      <c r="X454" s="247"/>
      <c r="Y454" s="248"/>
    </row>
    <row r="455" spans="23:25" ht="27.95" customHeight="1">
      <c r="W455" s="247"/>
      <c r="X455" s="247"/>
      <c r="Y455" s="248"/>
    </row>
    <row r="456" spans="23:25" ht="27.95" customHeight="1">
      <c r="W456" s="247"/>
      <c r="X456" s="247"/>
      <c r="Y456" s="248"/>
    </row>
    <row r="457" spans="23:25" ht="27.95" customHeight="1">
      <c r="W457" s="247"/>
      <c r="X457" s="247"/>
      <c r="Y457" s="248"/>
    </row>
    <row r="458" spans="23:25" ht="27.95" customHeight="1">
      <c r="W458" s="247"/>
      <c r="X458" s="247"/>
      <c r="Y458" s="248"/>
    </row>
    <row r="459" spans="23:25" ht="27.95" customHeight="1">
      <c r="W459" s="247"/>
      <c r="X459" s="247"/>
      <c r="Y459" s="248"/>
    </row>
    <row r="460" spans="23:25" ht="27.95" customHeight="1">
      <c r="W460" s="247"/>
      <c r="X460" s="247"/>
      <c r="Y460" s="248"/>
    </row>
    <row r="461" spans="23:25" ht="27.95" customHeight="1">
      <c r="W461" s="247"/>
      <c r="X461" s="247"/>
      <c r="Y461" s="248"/>
    </row>
    <row r="462" spans="23:25" ht="27.95" customHeight="1">
      <c r="W462" s="247"/>
      <c r="X462" s="247"/>
      <c r="Y462" s="248"/>
    </row>
    <row r="463" spans="23:25" ht="27.95" customHeight="1">
      <c r="W463" s="247"/>
      <c r="X463" s="247"/>
      <c r="Y463" s="248"/>
    </row>
    <row r="464" spans="23:25" ht="27.95" customHeight="1">
      <c r="W464" s="247"/>
      <c r="X464" s="247"/>
      <c r="Y464" s="248"/>
    </row>
    <row r="465" spans="23:25" ht="27.95" customHeight="1">
      <c r="W465" s="247"/>
      <c r="X465" s="247"/>
      <c r="Y465" s="248"/>
    </row>
    <row r="466" spans="23:25" ht="27.95" customHeight="1">
      <c r="W466" s="247"/>
      <c r="X466" s="247"/>
      <c r="Y466" s="248"/>
    </row>
    <row r="467" spans="23:25" ht="27.95" customHeight="1">
      <c r="W467" s="247"/>
      <c r="X467" s="247"/>
      <c r="Y467" s="248"/>
    </row>
    <row r="468" spans="23:25" ht="27.95" customHeight="1">
      <c r="W468" s="247"/>
      <c r="X468" s="247"/>
      <c r="Y468" s="248"/>
    </row>
    <row r="469" spans="23:25" ht="27.95" customHeight="1">
      <c r="W469" s="247"/>
      <c r="X469" s="247"/>
      <c r="Y469" s="248"/>
    </row>
    <row r="470" spans="23:25" ht="27.95" customHeight="1">
      <c r="W470" s="247"/>
      <c r="X470" s="247"/>
      <c r="Y470" s="248"/>
    </row>
    <row r="471" spans="23:25" ht="27.95" customHeight="1">
      <c r="W471" s="247"/>
      <c r="X471" s="247"/>
      <c r="Y471" s="248"/>
    </row>
    <row r="472" spans="23:25" ht="27.95" customHeight="1">
      <c r="W472" s="247"/>
      <c r="X472" s="247"/>
      <c r="Y472" s="248"/>
    </row>
    <row r="473" spans="23:25" ht="27.95" customHeight="1">
      <c r="W473" s="247"/>
      <c r="X473" s="247"/>
      <c r="Y473" s="248"/>
    </row>
    <row r="474" spans="23:25" ht="27.95" customHeight="1">
      <c r="W474" s="247"/>
      <c r="X474" s="247"/>
      <c r="Y474" s="248"/>
    </row>
    <row r="475" spans="23:25" ht="27.95" customHeight="1">
      <c r="W475" s="247"/>
      <c r="X475" s="247"/>
      <c r="Y475" s="248"/>
    </row>
    <row r="476" spans="23:25" ht="27.95" customHeight="1">
      <c r="W476" s="247"/>
      <c r="X476" s="247"/>
      <c r="Y476" s="248"/>
    </row>
    <row r="477" spans="23:25" ht="27.95" customHeight="1">
      <c r="W477" s="247"/>
      <c r="X477" s="247"/>
      <c r="Y477" s="248"/>
    </row>
    <row r="478" spans="23:25" ht="27.95" customHeight="1">
      <c r="W478" s="247"/>
      <c r="X478" s="247"/>
      <c r="Y478" s="248"/>
    </row>
    <row r="479" spans="23:25" ht="27.95" customHeight="1">
      <c r="W479" s="247"/>
      <c r="X479" s="247"/>
      <c r="Y479" s="248"/>
    </row>
    <row r="480" spans="23:25" ht="27.95" customHeight="1">
      <c r="W480" s="247"/>
      <c r="X480" s="247"/>
      <c r="Y480" s="248"/>
    </row>
    <row r="481" spans="23:25" ht="27.95" customHeight="1">
      <c r="W481" s="247"/>
      <c r="X481" s="247"/>
      <c r="Y481" s="248"/>
    </row>
    <row r="482" spans="23:25" ht="27.95" customHeight="1">
      <c r="W482" s="247"/>
      <c r="X482" s="247"/>
      <c r="Y482" s="248"/>
    </row>
    <row r="483" spans="23:25" ht="27.95" customHeight="1">
      <c r="W483" s="247"/>
      <c r="X483" s="247"/>
      <c r="Y483" s="248"/>
    </row>
    <row r="484" spans="23:25" ht="27.95" customHeight="1">
      <c r="W484" s="247"/>
      <c r="X484" s="247"/>
      <c r="Y484" s="248"/>
    </row>
    <row r="485" spans="23:25" ht="27.95" customHeight="1">
      <c r="W485" s="247"/>
      <c r="X485" s="247"/>
      <c r="Y485" s="248"/>
    </row>
    <row r="486" spans="23:25" ht="27.95" customHeight="1">
      <c r="W486" s="247"/>
      <c r="X486" s="247"/>
      <c r="Y486" s="248"/>
    </row>
    <row r="487" spans="23:25" ht="27.95" customHeight="1">
      <c r="W487" s="247"/>
      <c r="X487" s="247"/>
      <c r="Y487" s="248"/>
    </row>
    <row r="488" spans="23:25" ht="27.95" customHeight="1">
      <c r="W488" s="247"/>
      <c r="X488" s="247"/>
      <c r="Y488" s="248"/>
    </row>
    <row r="489" spans="23:25" ht="27.95" customHeight="1">
      <c r="W489" s="247"/>
      <c r="X489" s="247"/>
      <c r="Y489" s="248"/>
    </row>
    <row r="490" spans="23:25" ht="27.95" customHeight="1">
      <c r="W490" s="247"/>
      <c r="X490" s="247"/>
      <c r="Y490" s="248"/>
    </row>
    <row r="491" spans="23:25" ht="27.95" customHeight="1">
      <c r="W491" s="247"/>
      <c r="X491" s="247"/>
      <c r="Y491" s="248"/>
    </row>
    <row r="492" spans="23:25" ht="27.95" customHeight="1">
      <c r="W492" s="247"/>
      <c r="X492" s="247"/>
      <c r="Y492" s="248"/>
    </row>
    <row r="493" spans="23:25" ht="27.95" customHeight="1">
      <c r="W493" s="247"/>
      <c r="X493" s="247"/>
      <c r="Y493" s="248"/>
    </row>
    <row r="494" spans="23:25" ht="27.95" customHeight="1">
      <c r="W494" s="247"/>
      <c r="X494" s="247"/>
      <c r="Y494" s="248"/>
    </row>
  </sheetData>
  <autoFilter ref="A13:AW390" xr:uid="{00000000-0009-0000-0000-000003000000}">
    <filterColumn colId="2">
      <filters>
        <filter val="2019"/>
        <filter val="2020"/>
      </filters>
    </filterColumn>
    <filterColumn colId="5">
      <filters>
        <filter val="Arrendamiento de bienes inmuebles"/>
        <filter val="Compraventa de bienes muebles"/>
        <filter val="Contratos de prestación de servicios"/>
        <filter val="Contratos de prestación de servicios profesionales y de apoyo a la gestión"/>
        <filter val="Contratos interadministrativos"/>
        <filter val="Convenios de cooperacion"/>
        <filter val="Interventoría"/>
        <filter val="Obra pública"/>
        <filter val="Suministro"/>
      </filters>
    </filterColumn>
    <filterColumn colId="9">
      <filters>
        <filter val="Inversión"/>
      </filters>
    </filterColumn>
  </autoFilter>
  <sortState xmlns:xlrd2="http://schemas.microsoft.com/office/spreadsheetml/2017/richdata2" ref="X394:X494">
    <sortCondition ref="X494"/>
  </sortState>
  <mergeCells count="29">
    <mergeCell ref="AM11:AP11"/>
    <mergeCell ref="D12:E12"/>
    <mergeCell ref="J12:N12"/>
    <mergeCell ref="Q12:V12"/>
    <mergeCell ref="AM12:AP12"/>
    <mergeCell ref="B11:V11"/>
    <mergeCell ref="W11:AB11"/>
    <mergeCell ref="AC11:AH11"/>
    <mergeCell ref="AI11:AL11"/>
    <mergeCell ref="AI8:AJ8"/>
    <mergeCell ref="B9:E9"/>
    <mergeCell ref="H9:I9"/>
    <mergeCell ref="L9:Q10"/>
    <mergeCell ref="AI9:AJ9"/>
    <mergeCell ref="B10:E10"/>
    <mergeCell ref="G10:I10"/>
    <mergeCell ref="AI10:AJ10"/>
    <mergeCell ref="B6:E6"/>
    <mergeCell ref="J6:L6"/>
    <mergeCell ref="AI6:AJ6"/>
    <mergeCell ref="B7:E7"/>
    <mergeCell ref="J7:L7"/>
    <mergeCell ref="AI7:AJ7"/>
    <mergeCell ref="B2:AM2"/>
    <mergeCell ref="B3:AM3"/>
    <mergeCell ref="B5:E5"/>
    <mergeCell ref="J5:L5"/>
    <mergeCell ref="P5:Q5"/>
    <mergeCell ref="X5:AM5"/>
  </mergeCells>
  <conditionalFormatting sqref="B1:B1048576">
    <cfRule type="duplicateValues" dxfId="0" priority="1"/>
  </conditionalFormatting>
  <dataValidations count="17">
    <dataValidation type="whole" operator="greaterThanOrEqual" allowBlank="1" showInputMessage="1" showErrorMessage="1" sqref="F9:F10" xr:uid="{00000000-0002-0000-0300-000000000000}">
      <formula1>0</formula1>
    </dataValidation>
    <dataValidation type="custom" allowBlank="1" showInputMessage="1" showErrorMessage="1" sqref="Z7" xr:uid="{00000000-0002-0000-0300-000001000000}">
      <formula1>vacio()</formula1>
    </dataValidation>
    <dataValidation type="whole" operator="greaterThan" allowBlank="1" showInputMessage="1" showErrorMessage="1" sqref="F6:F7 J6:K7 J10:K10" xr:uid="{00000000-0002-0000-0300-000002000000}">
      <formula1>0</formula1>
    </dataValidation>
    <dataValidation type="list" allowBlank="1" showInputMessage="1" showErrorMessage="1" sqref="J5:L5" xr:uid="{00000000-0002-0000-0300-000003000000}">
      <formula1>Sector</formula1>
    </dataValidation>
    <dataValidation type="whole" operator="greaterThanOrEqual" allowBlank="1" showInputMessage="1" showErrorMessage="1" errorTitle="Error" error="Registre solo números (no guiones, comas o texto)" sqref="AB250 AB279 AB260 AB294 AF14:AH60 W14:W354 AF61:AF366 AF368:AF389 AG61:AH389 Y14:Z389 W356:W389" xr:uid="{00000000-0002-0000-0300-000004000000}">
      <formula1>0</formula1>
    </dataValidation>
    <dataValidation type="list" showInputMessage="1" showErrorMessage="1" errorTitle="Tipo de contrato no permitido" error="El tipo de contrato debe corresponder a un número. Consulte el instructivo para más información_x000a_" sqref="G382:H388 G379:H380 F14:F389" xr:uid="{00000000-0002-0000-0300-000005000000}">
      <formula1>tipo</formula1>
    </dataValidation>
    <dataValidation type="list" allowBlank="1" showInputMessage="1" showErrorMessage="1" errorTitle="Error " error="Debe seleccionar una opción dentro de la lista_x000a_" sqref="G381 G14:G378 G389" xr:uid="{00000000-0002-0000-0300-000006000000}">
      <formula1>modal</formula1>
    </dataValidation>
    <dataValidation type="date" allowBlank="1" showInputMessage="1" showErrorMessage="1" errorTitle="Error" error="La fecha de suscripción debe estar entre el 1/01/2021 a 30/04/2021." sqref="AD381 AD366:AD379 AC14:AC389" xr:uid="{00000000-0002-0000-0300-000007000000}">
      <formula1>44197</formula1>
      <formula2>44316</formula2>
    </dataValidation>
    <dataValidation type="list" allowBlank="1" showInputMessage="1" showErrorMessage="1" sqref="T381 S14:S389" xr:uid="{00000000-0002-0000-0300-000008000000}">
      <formula1>naturaleza</formula1>
    </dataValidation>
    <dataValidation type="list" allowBlank="1" showInputMessage="1" showErrorMessage="1" sqref="H381 H14:H378 H389" xr:uid="{00000000-0002-0000-0300-000009000000}">
      <formula1>IF(G14="Selección abreviada",sa,IF(G14="Contratación directa",cd,IF(G14="Régimen especial",re,na)))</formula1>
    </dataValidation>
    <dataValidation type="whole" operator="lessThanOrEqual" allowBlank="1" showInputMessage="1" showErrorMessage="1" error="Registre valor negativo" sqref="W355 X14:X389" xr:uid="{00000000-0002-0000-0300-00000A000000}">
      <formula1>0</formula1>
    </dataValidation>
    <dataValidation type="whole" operator="greaterThan" allowBlank="1" showInputMessage="1" showErrorMessage="1" error="Registre vigencia" sqref="C14:C389" xr:uid="{00000000-0002-0000-0300-00000B000000}">
      <formula1>0</formula1>
    </dataValidation>
    <dataValidation type="whole" operator="greaterThanOrEqual" allowBlank="1" showInputMessage="1" showErrorMessage="1" error="Registre solo números (no guiones, comas o texto)" sqref="AL14:AL389" xr:uid="{00000000-0002-0000-0300-00000C000000}">
      <formula1>0</formula1>
    </dataValidation>
    <dataValidation type="list" allowBlank="1" showInputMessage="1" showErrorMessage="1" errorTitle="Error" error="Debe seleccionar un item de la lista_x000a_" sqref="J14:J389" xr:uid="{00000000-0002-0000-0300-00000D000000}">
      <formula1>afectacion</formula1>
    </dataValidation>
    <dataValidation type="list" allowBlank="1" showInputMessage="1" showErrorMessage="1" sqref="L14:L389" xr:uid="{00000000-0002-0000-0300-00000E000000}">
      <formula1>IF(J14="Inversión",programanue,na)</formula1>
    </dataValidation>
    <dataValidation type="date" operator="greaterThanOrEqual" allowBlank="1" showInputMessage="1" showErrorMessage="1" errorTitle="ERROR" error="La fecha de cesión debe ser mayor a la fecha de inicio." sqref="AK14:AK389" xr:uid="{00000000-0002-0000-0300-00000F000000}">
      <formula1>AC14</formula1>
    </dataValidation>
    <dataValidation operator="greaterThan" allowBlank="1" showErrorMessage="1" errorTitle="Error" error="Debe digitar un número._x000a_" sqref="O14:P389" xr:uid="{00000000-0002-0000-0300-000010000000}"/>
  </dataValidations>
  <hyperlinks>
    <hyperlink ref="AK10" r:id="rId1" xr:uid="{00000000-0004-0000-0300-000000000000}"/>
    <hyperlink ref="E320" r:id="rId2" xr:uid="{00000000-0004-0000-0300-000001000000}"/>
    <hyperlink ref="E53" r:id="rId3" xr:uid="{00000000-0004-0000-0300-000002000000}"/>
    <hyperlink ref="E75" r:id="rId4" xr:uid="{00000000-0004-0000-0300-000003000000}"/>
    <hyperlink ref="E79" r:id="rId5" xr:uid="{00000000-0004-0000-0300-000004000000}"/>
    <hyperlink ref="E350" r:id="rId6" xr:uid="{00000000-0004-0000-0300-000005000000}"/>
    <hyperlink ref="E357" r:id="rId7" xr:uid="{00000000-0004-0000-0300-000006000000}"/>
    <hyperlink ref="E167" r:id="rId8" xr:uid="{00000000-0004-0000-0300-000007000000}"/>
    <hyperlink ref="E300" r:id="rId9" xr:uid="{00000000-0004-0000-0300-000008000000}"/>
    <hyperlink ref="E29" r:id="rId10" xr:uid="{00000000-0004-0000-0300-000009000000}"/>
    <hyperlink ref="E30" r:id="rId11" xr:uid="{00000000-0004-0000-0300-00000A000000}"/>
    <hyperlink ref="E155" r:id="rId12" xr:uid="{00000000-0004-0000-0300-00000B000000}"/>
    <hyperlink ref="E347" r:id="rId13" xr:uid="{00000000-0004-0000-0300-00000C000000}"/>
    <hyperlink ref="E246" r:id="rId14" xr:uid="{00000000-0004-0000-0300-00000D000000}"/>
    <hyperlink ref="E306" r:id="rId15" xr:uid="{00000000-0004-0000-0300-00000E000000}"/>
    <hyperlink ref="E307" r:id="rId16" xr:uid="{00000000-0004-0000-0300-00000F000000}"/>
    <hyperlink ref="E247" r:id="rId17" xr:uid="{00000000-0004-0000-0300-000010000000}"/>
    <hyperlink ref="E248" r:id="rId18" xr:uid="{00000000-0004-0000-0300-000011000000}"/>
    <hyperlink ref="E251" r:id="rId19" xr:uid="{00000000-0004-0000-0300-000012000000}"/>
    <hyperlink ref="E249" r:id="rId20" xr:uid="{00000000-0004-0000-0300-000013000000}"/>
    <hyperlink ref="E352" r:id="rId21" xr:uid="{00000000-0004-0000-0300-000014000000}"/>
    <hyperlink ref="E301" r:id="rId22" xr:uid="{00000000-0004-0000-0300-000015000000}"/>
    <hyperlink ref="E319" r:id="rId23" xr:uid="{00000000-0004-0000-0300-000016000000}"/>
    <hyperlink ref="E377" r:id="rId24" xr:uid="{00000000-0004-0000-0300-000017000000}"/>
    <hyperlink ref="E271" r:id="rId25" xr:uid="{00000000-0004-0000-0300-000018000000}"/>
    <hyperlink ref="E59" r:id="rId26" xr:uid="{00000000-0004-0000-0300-000019000000}"/>
    <hyperlink ref="E48" r:id="rId27" xr:uid="{00000000-0004-0000-0300-00001A000000}"/>
    <hyperlink ref="E78" r:id="rId28" xr:uid="{00000000-0004-0000-0300-00001B000000}"/>
    <hyperlink ref="E96" r:id="rId29" xr:uid="{00000000-0004-0000-0300-00001C000000}"/>
    <hyperlink ref="E97" r:id="rId30" xr:uid="{00000000-0004-0000-0300-00001D000000}"/>
    <hyperlink ref="E93" r:id="rId31" xr:uid="{00000000-0004-0000-0300-00001E000000}"/>
    <hyperlink ref="E35" r:id="rId32" xr:uid="{00000000-0004-0000-0300-00001F000000}"/>
    <hyperlink ref="E40" r:id="rId33" xr:uid="{00000000-0004-0000-0300-000020000000}"/>
    <hyperlink ref="E37" r:id="rId34" xr:uid="{00000000-0004-0000-0300-000021000000}"/>
    <hyperlink ref="E351" r:id="rId35" xr:uid="{00000000-0004-0000-0300-000022000000}"/>
    <hyperlink ref="E318" r:id="rId36" xr:uid="{00000000-0004-0000-0300-000023000000}"/>
    <hyperlink ref="E223" r:id="rId37" xr:uid="{00000000-0004-0000-0300-000024000000}"/>
    <hyperlink ref="E272" r:id="rId38" xr:uid="{00000000-0004-0000-0300-000025000000}"/>
    <hyperlink ref="E311" r:id="rId39" xr:uid="{00000000-0004-0000-0300-000026000000}"/>
    <hyperlink ref="E310" r:id="rId40" xr:uid="{00000000-0004-0000-0300-000027000000}"/>
    <hyperlink ref="E44" r:id="rId41" xr:uid="{00000000-0004-0000-0300-000028000000}"/>
    <hyperlink ref="E119" r:id="rId42" xr:uid="{00000000-0004-0000-0300-000029000000}"/>
    <hyperlink ref="E356" r:id="rId43" xr:uid="{00000000-0004-0000-0300-00002A000000}"/>
    <hyperlink ref="E210" r:id="rId44" xr:uid="{00000000-0004-0000-0300-00002B000000}"/>
    <hyperlink ref="E354" r:id="rId45" xr:uid="{00000000-0004-0000-0300-00002C000000}"/>
    <hyperlink ref="E353" r:id="rId46" xr:uid="{00000000-0004-0000-0300-00002D000000}"/>
    <hyperlink ref="E82" r:id="rId47" xr:uid="{00000000-0004-0000-0300-00002E000000}"/>
    <hyperlink ref="E355" r:id="rId48" xr:uid="{00000000-0004-0000-0300-00002F000000}"/>
    <hyperlink ref="E42" r:id="rId49" xr:uid="{00000000-0004-0000-0300-000030000000}"/>
    <hyperlink ref="E45" r:id="rId50" xr:uid="{00000000-0004-0000-0300-000031000000}"/>
    <hyperlink ref="E312" r:id="rId51" xr:uid="{00000000-0004-0000-0300-000032000000}"/>
    <hyperlink ref="E309" r:id="rId52" xr:uid="{00000000-0004-0000-0300-000033000000}"/>
    <hyperlink ref="E317" r:id="rId53" xr:uid="{00000000-0004-0000-0300-000034000000}"/>
    <hyperlink ref="E95" r:id="rId54" xr:uid="{00000000-0004-0000-0300-000035000000}"/>
    <hyperlink ref="E39" r:id="rId55" xr:uid="{00000000-0004-0000-0300-000036000000}"/>
    <hyperlink ref="E38" r:id="rId56" xr:uid="{00000000-0004-0000-0300-000037000000}"/>
    <hyperlink ref="E41" r:id="rId57" xr:uid="{00000000-0004-0000-0300-000038000000}"/>
  </hyperlinks>
  <pageMargins left="0.7" right="0.7" top="0.75" bottom="0.75" header="0.3" footer="0.3"/>
  <pageSetup orientation="portrait" r:id="rId58"/>
  <drawing r:id="rId59"/>
  <legacyDrawing r:id="rId6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77"/>
  <sheetViews>
    <sheetView showGridLines="0" workbookViewId="0">
      <selection activeCell="E17" sqref="E17"/>
    </sheetView>
  </sheetViews>
  <sheetFormatPr baseColWidth="10" defaultRowHeight="15"/>
  <cols>
    <col min="1" max="1" width="25.42578125" customWidth="1"/>
    <col min="2" max="2" width="24.42578125" customWidth="1"/>
    <col min="3" max="3" width="33.42578125" customWidth="1"/>
    <col min="4" max="4" width="32.42578125" customWidth="1"/>
    <col min="5" max="5" width="24" customWidth="1"/>
    <col min="6" max="6" width="13.140625" bestFit="1" customWidth="1"/>
    <col min="7" max="7" width="29.42578125" customWidth="1"/>
    <col min="8" max="8" width="21.42578125" customWidth="1"/>
    <col min="9" max="9" width="25.42578125" customWidth="1"/>
    <col min="10" max="10" width="23.140625" customWidth="1"/>
    <col min="11" max="11" width="30" customWidth="1"/>
    <col min="13" max="13" width="21.7109375" customWidth="1"/>
    <col min="14" max="14" width="26.42578125" customWidth="1"/>
    <col min="15" max="15" width="28" customWidth="1"/>
    <col min="16" max="16" width="25.140625" customWidth="1"/>
    <col min="17" max="17" width="22.85546875" customWidth="1"/>
  </cols>
  <sheetData>
    <row r="1" spans="1:17">
      <c r="A1" s="484" t="s">
        <v>1846</v>
      </c>
      <c r="B1" s="484"/>
      <c r="C1" s="484"/>
      <c r="D1" s="484"/>
      <c r="E1" s="484"/>
      <c r="G1" s="484" t="s">
        <v>1938</v>
      </c>
      <c r="H1" s="484"/>
      <c r="I1" s="484"/>
      <c r="J1" s="484"/>
      <c r="K1" s="484"/>
      <c r="M1" s="484" t="s">
        <v>1938</v>
      </c>
      <c r="N1" s="484"/>
      <c r="O1" s="484"/>
      <c r="P1" s="484"/>
      <c r="Q1" s="484"/>
    </row>
    <row r="2" spans="1:17" ht="25.5">
      <c r="A2" s="300">
        <v>18</v>
      </c>
      <c r="B2" s="301" t="s">
        <v>1783</v>
      </c>
      <c r="C2" s="301" t="s">
        <v>1784</v>
      </c>
      <c r="D2" s="301" t="s">
        <v>1785</v>
      </c>
      <c r="E2" s="302" t="s">
        <v>1786</v>
      </c>
      <c r="G2" s="300">
        <v>18</v>
      </c>
      <c r="H2" s="301" t="s">
        <v>1783</v>
      </c>
      <c r="I2" s="301" t="s">
        <v>1784</v>
      </c>
      <c r="J2" s="301" t="s">
        <v>1785</v>
      </c>
      <c r="K2" s="302" t="s">
        <v>1786</v>
      </c>
      <c r="M2" s="300">
        <v>18</v>
      </c>
      <c r="N2" s="301" t="s">
        <v>1783</v>
      </c>
      <c r="O2" s="301" t="s">
        <v>1784</v>
      </c>
      <c r="P2" s="301" t="s">
        <v>1785</v>
      </c>
      <c r="Q2" s="302" t="s">
        <v>1786</v>
      </c>
    </row>
    <row r="3" spans="1:17">
      <c r="A3" s="303" t="s">
        <v>1787</v>
      </c>
      <c r="B3" s="303">
        <v>3360105795</v>
      </c>
      <c r="C3" s="303">
        <v>3360105795</v>
      </c>
      <c r="D3" s="303">
        <v>2564206812</v>
      </c>
      <c r="E3" s="303">
        <v>2564206812</v>
      </c>
      <c r="G3" s="303" t="s">
        <v>1787</v>
      </c>
      <c r="H3" s="303">
        <v>3360105795</v>
      </c>
      <c r="I3" s="303">
        <v>3360105815</v>
      </c>
      <c r="J3" s="303">
        <v>2564206812</v>
      </c>
      <c r="K3" s="303">
        <v>2564206812</v>
      </c>
      <c r="M3" s="303" t="s">
        <v>1787</v>
      </c>
      <c r="N3" s="303">
        <v>3360105795</v>
      </c>
      <c r="O3" s="303">
        <v>3360105795</v>
      </c>
      <c r="P3" s="303">
        <v>2564206812</v>
      </c>
      <c r="Q3" s="303">
        <v>2564206812</v>
      </c>
    </row>
    <row r="4" spans="1:17">
      <c r="A4" s="303" t="s">
        <v>1788</v>
      </c>
      <c r="B4" s="503">
        <f>C3-B3</f>
        <v>0</v>
      </c>
      <c r="C4" s="504"/>
      <c r="D4" s="503">
        <f>E3-D3</f>
        <v>0</v>
      </c>
      <c r="E4" s="504"/>
      <c r="F4" s="114"/>
      <c r="G4" s="303" t="s">
        <v>1788</v>
      </c>
      <c r="H4" s="503">
        <f>I3-H3</f>
        <v>20</v>
      </c>
      <c r="I4" s="504"/>
      <c r="J4" s="503">
        <f>K3-J3</f>
        <v>0</v>
      </c>
      <c r="K4" s="504"/>
      <c r="M4" s="303" t="s">
        <v>1788</v>
      </c>
      <c r="N4" s="503">
        <f>O3-N3</f>
        <v>0</v>
      </c>
      <c r="O4" s="504"/>
      <c r="P4" s="503">
        <f>Q3-P3</f>
        <v>0</v>
      </c>
      <c r="Q4" s="504"/>
    </row>
    <row r="5" spans="1:17">
      <c r="A5" s="304" t="s">
        <v>1789</v>
      </c>
      <c r="B5" s="304">
        <v>57727387246</v>
      </c>
      <c r="C5" s="304">
        <v>57727387246</v>
      </c>
      <c r="D5" s="304">
        <v>37359526637</v>
      </c>
      <c r="E5" s="304">
        <v>37359526637</v>
      </c>
      <c r="G5" s="304" t="s">
        <v>1789</v>
      </c>
      <c r="H5" s="304">
        <v>57727387246</v>
      </c>
      <c r="I5" s="304">
        <v>57727387246</v>
      </c>
      <c r="J5" s="304">
        <v>37359526637</v>
      </c>
      <c r="K5" s="304">
        <v>37359526637</v>
      </c>
      <c r="M5" s="304" t="s">
        <v>1789</v>
      </c>
      <c r="N5" s="304">
        <v>57727387246</v>
      </c>
      <c r="O5" s="304">
        <v>57727387246</v>
      </c>
      <c r="P5" s="304">
        <v>37359526637</v>
      </c>
      <c r="Q5" s="304">
        <v>37359526637</v>
      </c>
    </row>
    <row r="6" spans="1:17">
      <c r="A6" s="304" t="s">
        <v>1788</v>
      </c>
      <c r="B6" s="503">
        <f>C5-B5</f>
        <v>0</v>
      </c>
      <c r="C6" s="504"/>
      <c r="D6" s="503">
        <f>E5-D5</f>
        <v>0</v>
      </c>
      <c r="E6" s="504"/>
      <c r="G6" s="304" t="s">
        <v>1788</v>
      </c>
      <c r="H6" s="503">
        <f>I5-H5</f>
        <v>0</v>
      </c>
      <c r="I6" s="504"/>
      <c r="J6" s="503">
        <f>K5-J5</f>
        <v>0</v>
      </c>
      <c r="K6" s="504"/>
      <c r="M6" s="304" t="s">
        <v>1788</v>
      </c>
      <c r="N6" s="503">
        <f>O5-N5</f>
        <v>0</v>
      </c>
      <c r="O6" s="504"/>
      <c r="P6" s="503">
        <f>Q5-P5</f>
        <v>0</v>
      </c>
      <c r="Q6" s="504"/>
    </row>
    <row r="7" spans="1:17" ht="57">
      <c r="A7" s="283" t="s">
        <v>1791</v>
      </c>
      <c r="B7" s="284">
        <v>34381375750</v>
      </c>
      <c r="C7" s="285">
        <f>+C9+C15+C25+C29+C33+C37+C41+C45</f>
        <v>34381375750</v>
      </c>
      <c r="D7" s="284">
        <v>28002189315</v>
      </c>
      <c r="E7" s="285">
        <f>+E9+E15+E25+E29+E33+E37+E41+E45</f>
        <v>28002189315</v>
      </c>
      <c r="G7" s="283" t="s">
        <v>1791</v>
      </c>
      <c r="H7" s="284">
        <v>34381375750</v>
      </c>
      <c r="I7" s="285">
        <v>34655114750</v>
      </c>
      <c r="J7" s="284">
        <v>28002189315</v>
      </c>
      <c r="K7" s="285">
        <v>28002189315</v>
      </c>
      <c r="M7" s="283" t="s">
        <v>1791</v>
      </c>
      <c r="N7" s="284">
        <v>34381375750</v>
      </c>
      <c r="O7" s="285">
        <v>34381375750</v>
      </c>
      <c r="P7" s="284">
        <v>28002189315</v>
      </c>
      <c r="Q7" s="285">
        <v>28002189315</v>
      </c>
    </row>
    <row r="8" spans="1:17">
      <c r="A8" s="286" t="s">
        <v>1788</v>
      </c>
      <c r="B8" s="497">
        <f>C7-B7</f>
        <v>0</v>
      </c>
      <c r="C8" s="498"/>
      <c r="D8" s="497">
        <f>E7-D7</f>
        <v>0</v>
      </c>
      <c r="E8" s="498"/>
      <c r="G8" s="286" t="s">
        <v>1788</v>
      </c>
      <c r="H8" s="497">
        <f>I7-H7</f>
        <v>273739000</v>
      </c>
      <c r="I8" s="498"/>
      <c r="J8" s="497">
        <f>K7-J7</f>
        <v>0</v>
      </c>
      <c r="K8" s="498"/>
      <c r="M8" s="286" t="s">
        <v>1788</v>
      </c>
      <c r="N8" s="497">
        <f>O7-N7</f>
        <v>0</v>
      </c>
      <c r="O8" s="498"/>
      <c r="P8" s="497">
        <f>Q7-P7</f>
        <v>0</v>
      </c>
      <c r="Q8" s="498"/>
    </row>
    <row r="9" spans="1:17" ht="22.5">
      <c r="A9" s="287" t="s">
        <v>1792</v>
      </c>
      <c r="B9" s="284">
        <v>21089323564</v>
      </c>
      <c r="C9" s="288">
        <v>21089323564</v>
      </c>
      <c r="D9" s="284">
        <v>20620749996</v>
      </c>
      <c r="E9" s="288">
        <f>+E11+E13</f>
        <v>20620749996</v>
      </c>
      <c r="G9" s="287" t="s">
        <v>1792</v>
      </c>
      <c r="H9" s="284">
        <v>21089323564</v>
      </c>
      <c r="I9" s="288">
        <v>21089323564</v>
      </c>
      <c r="J9" s="284">
        <v>20620749996</v>
      </c>
      <c r="K9" s="288">
        <v>20620749996</v>
      </c>
      <c r="M9" s="287" t="s">
        <v>1792</v>
      </c>
      <c r="N9" s="284">
        <v>21089323564</v>
      </c>
      <c r="O9" s="288">
        <v>21089323564</v>
      </c>
      <c r="P9" s="284">
        <v>20620749996</v>
      </c>
      <c r="Q9" s="288">
        <v>20620749996</v>
      </c>
    </row>
    <row r="10" spans="1:17">
      <c r="A10" s="289" t="s">
        <v>1788</v>
      </c>
      <c r="B10" s="497">
        <f>C9-B9</f>
        <v>0</v>
      </c>
      <c r="C10" s="498"/>
      <c r="D10" s="497">
        <f>E9-D9</f>
        <v>0</v>
      </c>
      <c r="E10" s="498"/>
      <c r="G10" s="289" t="s">
        <v>1788</v>
      </c>
      <c r="H10" s="497">
        <f>I9-H9</f>
        <v>0</v>
      </c>
      <c r="I10" s="498"/>
      <c r="J10" s="497">
        <f>K9-J9</f>
        <v>0</v>
      </c>
      <c r="K10" s="498"/>
      <c r="M10" s="289" t="s">
        <v>1788</v>
      </c>
      <c r="N10" s="497">
        <f>O9-N9</f>
        <v>0</v>
      </c>
      <c r="O10" s="498"/>
      <c r="P10" s="497">
        <f>Q9-P9</f>
        <v>0</v>
      </c>
      <c r="Q10" s="498"/>
    </row>
    <row r="11" spans="1:17">
      <c r="A11" s="290" t="s">
        <v>1793</v>
      </c>
      <c r="B11" s="284">
        <v>11103620001</v>
      </c>
      <c r="C11" s="288">
        <v>11103620001</v>
      </c>
      <c r="D11" s="284">
        <v>10878656302</v>
      </c>
      <c r="E11" s="288">
        <v>10878656302</v>
      </c>
      <c r="G11" s="290" t="s">
        <v>1793</v>
      </c>
      <c r="H11" s="284">
        <v>11103620001</v>
      </c>
      <c r="I11" s="288">
        <v>11103620001</v>
      </c>
      <c r="J11" s="284">
        <v>10878656302</v>
      </c>
      <c r="K11" s="288">
        <v>10878656302</v>
      </c>
      <c r="M11" s="290" t="s">
        <v>1793</v>
      </c>
      <c r="N11" s="284">
        <v>11103620001</v>
      </c>
      <c r="O11" s="288">
        <v>11103620001</v>
      </c>
      <c r="P11" s="284">
        <v>10878656302</v>
      </c>
      <c r="Q11" s="288">
        <v>10878656302</v>
      </c>
    </row>
    <row r="12" spans="1:17">
      <c r="A12" s="289" t="s">
        <v>1788</v>
      </c>
      <c r="B12" s="497">
        <f>C11-B11</f>
        <v>0</v>
      </c>
      <c r="C12" s="498"/>
      <c r="D12" s="497">
        <f>E11-D11</f>
        <v>0</v>
      </c>
      <c r="E12" s="498"/>
      <c r="G12" s="289" t="s">
        <v>1788</v>
      </c>
      <c r="H12" s="497">
        <f>I11-H11</f>
        <v>0</v>
      </c>
      <c r="I12" s="498"/>
      <c r="J12" s="497">
        <f>K11-J11</f>
        <v>0</v>
      </c>
      <c r="K12" s="498"/>
      <c r="M12" s="289" t="s">
        <v>1788</v>
      </c>
      <c r="N12" s="497">
        <f>O11-N11</f>
        <v>0</v>
      </c>
      <c r="O12" s="498"/>
      <c r="P12" s="497">
        <f>Q11-P11</f>
        <v>0</v>
      </c>
      <c r="Q12" s="498"/>
    </row>
    <row r="13" spans="1:17">
      <c r="A13" s="291" t="s">
        <v>1794</v>
      </c>
      <c r="B13" s="284">
        <v>9985703563</v>
      </c>
      <c r="C13" s="284">
        <v>9985703563</v>
      </c>
      <c r="D13" s="284">
        <v>9742093694</v>
      </c>
      <c r="E13" s="284">
        <v>9742093694</v>
      </c>
      <c r="G13" s="291" t="s">
        <v>1794</v>
      </c>
      <c r="H13" s="284">
        <v>9985703563</v>
      </c>
      <c r="I13" s="284">
        <v>9985703563</v>
      </c>
      <c r="J13" s="284">
        <v>9742093694</v>
      </c>
      <c r="K13" s="284">
        <v>9742093694</v>
      </c>
      <c r="M13" s="291" t="s">
        <v>1794</v>
      </c>
      <c r="N13" s="284">
        <v>9985703563</v>
      </c>
      <c r="O13" s="284">
        <v>9985703563</v>
      </c>
      <c r="P13" s="284">
        <v>9742093694</v>
      </c>
      <c r="Q13" s="284">
        <v>9742093694</v>
      </c>
    </row>
    <row r="14" spans="1:17">
      <c r="A14" s="292" t="s">
        <v>1788</v>
      </c>
      <c r="B14" s="497">
        <f>C13-B13</f>
        <v>0</v>
      </c>
      <c r="C14" s="498"/>
      <c r="D14" s="497">
        <f>E13-D13</f>
        <v>0</v>
      </c>
      <c r="E14" s="498"/>
      <c r="G14" s="292" t="s">
        <v>1788</v>
      </c>
      <c r="H14" s="497">
        <f>I13-H13</f>
        <v>0</v>
      </c>
      <c r="I14" s="498"/>
      <c r="J14" s="497">
        <f>K13-J13</f>
        <v>0</v>
      </c>
      <c r="K14" s="498"/>
      <c r="M14" s="292" t="s">
        <v>1788</v>
      </c>
      <c r="N14" s="497">
        <f>O13-N13</f>
        <v>0</v>
      </c>
      <c r="O14" s="498"/>
      <c r="P14" s="497">
        <f>Q13-P13</f>
        <v>0</v>
      </c>
      <c r="Q14" s="498"/>
    </row>
    <row r="15" spans="1:17" ht="23.25">
      <c r="A15" s="293" t="s">
        <v>1795</v>
      </c>
      <c r="B15" s="289">
        <v>6861918563</v>
      </c>
      <c r="C15" s="284">
        <f>+C17+C19+C21+C23</f>
        <v>6861918563</v>
      </c>
      <c r="D15" s="289">
        <v>3096342841</v>
      </c>
      <c r="E15" s="284">
        <f>+E17+E19+E21+E23</f>
        <v>3096342841</v>
      </c>
      <c r="G15" s="293" t="s">
        <v>1795</v>
      </c>
      <c r="H15" s="289">
        <v>6861918563</v>
      </c>
      <c r="I15" s="284">
        <v>6861918563</v>
      </c>
      <c r="J15" s="289">
        <v>3096342841</v>
      </c>
      <c r="K15" s="284">
        <v>3096342841</v>
      </c>
      <c r="M15" s="293" t="s">
        <v>1795</v>
      </c>
      <c r="N15" s="289">
        <v>6861918563</v>
      </c>
      <c r="O15" s="284">
        <v>6861918563</v>
      </c>
      <c r="P15" s="289">
        <v>3096342841</v>
      </c>
      <c r="Q15" s="284">
        <v>3096342841</v>
      </c>
    </row>
    <row r="16" spans="1:17">
      <c r="A16" s="292" t="s">
        <v>1788</v>
      </c>
      <c r="B16" s="497">
        <f>C15-B15</f>
        <v>0</v>
      </c>
      <c r="C16" s="498"/>
      <c r="D16" s="497">
        <f>E15-D15</f>
        <v>0</v>
      </c>
      <c r="E16" s="498"/>
      <c r="G16" s="292" t="s">
        <v>1788</v>
      </c>
      <c r="H16" s="497">
        <f>I15-H15</f>
        <v>0</v>
      </c>
      <c r="I16" s="498"/>
      <c r="J16" s="497">
        <f>K15-J15</f>
        <v>0</v>
      </c>
      <c r="K16" s="498"/>
      <c r="M16" s="292" t="s">
        <v>1788</v>
      </c>
      <c r="N16" s="497">
        <f>O15-N15</f>
        <v>0</v>
      </c>
      <c r="O16" s="498"/>
      <c r="P16" s="497">
        <f>Q15-P15</f>
        <v>0</v>
      </c>
      <c r="Q16" s="498"/>
    </row>
    <row r="17" spans="1:17">
      <c r="A17" s="294" t="s">
        <v>1796</v>
      </c>
      <c r="B17" s="284">
        <v>3736079000</v>
      </c>
      <c r="C17" s="284">
        <v>3736079000</v>
      </c>
      <c r="D17" s="284">
        <v>2810345388</v>
      </c>
      <c r="E17" s="284">
        <v>2810345388</v>
      </c>
      <c r="G17" s="294" t="s">
        <v>1796</v>
      </c>
      <c r="H17" s="284">
        <v>3736079000</v>
      </c>
      <c r="I17" s="284">
        <v>3736079000</v>
      </c>
      <c r="J17" s="284">
        <v>2810345388</v>
      </c>
      <c r="K17" s="284">
        <v>2810345388</v>
      </c>
      <c r="M17" s="294" t="s">
        <v>1796</v>
      </c>
      <c r="N17" s="284">
        <v>3736079000</v>
      </c>
      <c r="O17" s="284">
        <v>3736079000</v>
      </c>
      <c r="P17" s="284">
        <v>2810345388</v>
      </c>
      <c r="Q17" s="284">
        <v>2810345388</v>
      </c>
    </row>
    <row r="18" spans="1:17">
      <c r="A18" s="292" t="s">
        <v>1788</v>
      </c>
      <c r="B18" s="497">
        <f>C17-B17</f>
        <v>0</v>
      </c>
      <c r="C18" s="498"/>
      <c r="D18" s="497">
        <f>E17-D17</f>
        <v>0</v>
      </c>
      <c r="E18" s="498"/>
      <c r="G18" s="292" t="s">
        <v>1788</v>
      </c>
      <c r="H18" s="497">
        <f>I17-H17</f>
        <v>0</v>
      </c>
      <c r="I18" s="498"/>
      <c r="J18" s="497">
        <f>K17-J17</f>
        <v>0</v>
      </c>
      <c r="K18" s="498"/>
      <c r="M18" s="292" t="s">
        <v>1788</v>
      </c>
      <c r="N18" s="497">
        <f>O17-N17</f>
        <v>0</v>
      </c>
      <c r="O18" s="498"/>
      <c r="P18" s="497">
        <f>Q17-P17</f>
        <v>0</v>
      </c>
      <c r="Q18" s="498"/>
    </row>
    <row r="19" spans="1:17">
      <c r="A19" s="295" t="s">
        <v>1797</v>
      </c>
      <c r="B19" s="284">
        <v>873696700</v>
      </c>
      <c r="C19" s="284">
        <v>873696700</v>
      </c>
      <c r="D19" s="284">
        <v>0</v>
      </c>
      <c r="E19" s="290">
        <v>0</v>
      </c>
      <c r="G19" s="295" t="s">
        <v>1797</v>
      </c>
      <c r="H19" s="284">
        <v>873696700</v>
      </c>
      <c r="I19" s="284">
        <v>873696700</v>
      </c>
      <c r="J19" s="284">
        <v>0</v>
      </c>
      <c r="K19" s="290">
        <v>0</v>
      </c>
      <c r="M19" s="295" t="s">
        <v>1797</v>
      </c>
      <c r="N19" s="284">
        <v>873696700</v>
      </c>
      <c r="O19" s="284">
        <v>873696700</v>
      </c>
      <c r="P19" s="284">
        <v>0</v>
      </c>
      <c r="Q19" s="290">
        <v>0</v>
      </c>
    </row>
    <row r="20" spans="1:17">
      <c r="A20" s="292" t="s">
        <v>1788</v>
      </c>
      <c r="B20" s="497">
        <f>C19-B19</f>
        <v>0</v>
      </c>
      <c r="C20" s="498"/>
      <c r="D20" s="497">
        <f>E19-D19</f>
        <v>0</v>
      </c>
      <c r="E20" s="498"/>
      <c r="G20" s="292" t="s">
        <v>1788</v>
      </c>
      <c r="H20" s="497">
        <f>I19-H19</f>
        <v>0</v>
      </c>
      <c r="I20" s="498"/>
      <c r="J20" s="497">
        <f>K19-J19</f>
        <v>0</v>
      </c>
      <c r="K20" s="498"/>
      <c r="M20" s="292" t="s">
        <v>1788</v>
      </c>
      <c r="N20" s="497">
        <f>O19-N19</f>
        <v>0</v>
      </c>
      <c r="O20" s="498"/>
      <c r="P20" s="497">
        <f>Q19-P19</f>
        <v>0</v>
      </c>
      <c r="Q20" s="498"/>
    </row>
    <row r="21" spans="1:17">
      <c r="A21" s="296" t="s">
        <v>1798</v>
      </c>
      <c r="B21" s="284">
        <v>617666000</v>
      </c>
      <c r="C21" s="284">
        <v>617666000</v>
      </c>
      <c r="D21" s="284">
        <v>247066400</v>
      </c>
      <c r="E21" s="284">
        <v>247066400</v>
      </c>
      <c r="G21" s="296" t="s">
        <v>1798</v>
      </c>
      <c r="H21" s="284">
        <v>617666000</v>
      </c>
      <c r="I21" s="284">
        <v>617666000</v>
      </c>
      <c r="J21" s="284">
        <v>247066400</v>
      </c>
      <c r="K21" s="284">
        <v>247066400</v>
      </c>
      <c r="M21" s="296" t="s">
        <v>1798</v>
      </c>
      <c r="N21" s="284">
        <v>617666000</v>
      </c>
      <c r="O21" s="284">
        <v>617666000</v>
      </c>
      <c r="P21" s="284">
        <v>247066400</v>
      </c>
      <c r="Q21" s="284">
        <v>247066400</v>
      </c>
    </row>
    <row r="22" spans="1:17">
      <c r="A22" s="292" t="s">
        <v>1790</v>
      </c>
      <c r="B22" s="497">
        <f>C21-B21</f>
        <v>0</v>
      </c>
      <c r="C22" s="498"/>
      <c r="D22" s="497">
        <f>E21-D21</f>
        <v>0</v>
      </c>
      <c r="E22" s="498"/>
      <c r="G22" s="292" t="s">
        <v>1790</v>
      </c>
      <c r="H22" s="497">
        <f>I21-H21</f>
        <v>0</v>
      </c>
      <c r="I22" s="498"/>
      <c r="J22" s="497">
        <f>K21-J21</f>
        <v>0</v>
      </c>
      <c r="K22" s="498"/>
      <c r="M22" s="292" t="s">
        <v>1790</v>
      </c>
      <c r="N22" s="497">
        <f>O21-N21</f>
        <v>0</v>
      </c>
      <c r="O22" s="498"/>
      <c r="P22" s="497">
        <f>Q21-P21</f>
        <v>0</v>
      </c>
      <c r="Q22" s="498"/>
    </row>
    <row r="23" spans="1:17">
      <c r="A23" s="297" t="s">
        <v>1799</v>
      </c>
      <c r="B23" s="284">
        <v>1634476863</v>
      </c>
      <c r="C23" s="298">
        <v>1634476863</v>
      </c>
      <c r="D23" s="284">
        <v>38931053</v>
      </c>
      <c r="E23" s="290">
        <v>38931053</v>
      </c>
      <c r="G23" s="297" t="s">
        <v>1799</v>
      </c>
      <c r="H23" s="284">
        <v>1634476863</v>
      </c>
      <c r="I23" s="298">
        <v>1634476863</v>
      </c>
      <c r="J23" s="284">
        <v>38931053</v>
      </c>
      <c r="K23" s="290">
        <v>38931053</v>
      </c>
      <c r="M23" s="297" t="s">
        <v>1799</v>
      </c>
      <c r="N23" s="284">
        <v>1634476863</v>
      </c>
      <c r="O23" s="298">
        <v>1634476863</v>
      </c>
      <c r="P23" s="284">
        <v>38931053</v>
      </c>
      <c r="Q23" s="290">
        <v>38931053</v>
      </c>
    </row>
    <row r="24" spans="1:17">
      <c r="A24" s="289" t="s">
        <v>1788</v>
      </c>
      <c r="B24" s="497">
        <f>C23-B23</f>
        <v>0</v>
      </c>
      <c r="C24" s="498"/>
      <c r="D24" s="497">
        <f>E23-D23</f>
        <v>0</v>
      </c>
      <c r="E24" s="498"/>
      <c r="G24" s="289" t="s">
        <v>1788</v>
      </c>
      <c r="H24" s="497">
        <f>I23-H23</f>
        <v>0</v>
      </c>
      <c r="I24" s="498"/>
      <c r="J24" s="497">
        <f>K23-J23</f>
        <v>0</v>
      </c>
      <c r="K24" s="498"/>
      <c r="M24" s="289" t="s">
        <v>1788</v>
      </c>
      <c r="N24" s="497">
        <f>O23-N23</f>
        <v>0</v>
      </c>
      <c r="O24" s="498"/>
      <c r="P24" s="497">
        <f>Q23-P23</f>
        <v>0</v>
      </c>
      <c r="Q24" s="498"/>
    </row>
    <row r="25" spans="1:17" ht="36">
      <c r="A25" s="296" t="s">
        <v>1800</v>
      </c>
      <c r="B25" s="284">
        <v>221560645</v>
      </c>
      <c r="C25" s="284">
        <v>221560645</v>
      </c>
      <c r="D25" s="284">
        <v>44312129</v>
      </c>
      <c r="E25" s="284">
        <v>44312129</v>
      </c>
      <c r="G25" s="296" t="s">
        <v>1800</v>
      </c>
      <c r="H25" s="284">
        <v>221560645</v>
      </c>
      <c r="I25" s="284">
        <v>221560645</v>
      </c>
      <c r="J25" s="284">
        <v>44312129</v>
      </c>
      <c r="K25" s="284">
        <v>44312129</v>
      </c>
      <c r="M25" s="296" t="s">
        <v>1800</v>
      </c>
      <c r="N25" s="284">
        <v>221560645</v>
      </c>
      <c r="O25" s="284">
        <v>221560645</v>
      </c>
      <c r="P25" s="284">
        <v>44312129</v>
      </c>
      <c r="Q25" s="284">
        <v>44312129</v>
      </c>
    </row>
    <row r="26" spans="1:17">
      <c r="A26" s="292" t="s">
        <v>1788</v>
      </c>
      <c r="B26" s="497">
        <f>C25-B25</f>
        <v>0</v>
      </c>
      <c r="C26" s="498"/>
      <c r="D26" s="497">
        <f>E25-D25</f>
        <v>0</v>
      </c>
      <c r="E26" s="498"/>
      <c r="G26" s="292" t="s">
        <v>1788</v>
      </c>
      <c r="H26" s="497">
        <f>I25-H25</f>
        <v>0</v>
      </c>
      <c r="I26" s="498"/>
      <c r="J26" s="497">
        <f>K25-J25</f>
        <v>0</v>
      </c>
      <c r="K26" s="498"/>
      <c r="M26" s="292" t="s">
        <v>1788</v>
      </c>
      <c r="N26" s="497">
        <f>O25-N25</f>
        <v>0</v>
      </c>
      <c r="O26" s="498"/>
      <c r="P26" s="497">
        <f>Q25-P25</f>
        <v>0</v>
      </c>
      <c r="Q26" s="498"/>
    </row>
    <row r="27" spans="1:17">
      <c r="A27" s="295" t="s">
        <v>1801</v>
      </c>
      <c r="B27" s="284">
        <v>221560645</v>
      </c>
      <c r="C27" s="284">
        <v>221560645</v>
      </c>
      <c r="D27" s="284">
        <v>44312129</v>
      </c>
      <c r="E27" s="284">
        <v>44312129</v>
      </c>
      <c r="G27" s="295" t="s">
        <v>1801</v>
      </c>
      <c r="H27" s="284">
        <v>221560645</v>
      </c>
      <c r="I27" s="284">
        <v>221560645</v>
      </c>
      <c r="J27" s="284">
        <v>44312129</v>
      </c>
      <c r="K27" s="284">
        <v>44312129</v>
      </c>
      <c r="M27" s="295" t="s">
        <v>1801</v>
      </c>
      <c r="N27" s="284">
        <v>221560645</v>
      </c>
      <c r="O27" s="284">
        <v>221560645</v>
      </c>
      <c r="P27" s="284">
        <v>44312129</v>
      </c>
      <c r="Q27" s="284">
        <v>44312129</v>
      </c>
    </row>
    <row r="28" spans="1:17">
      <c r="A28" s="292" t="s">
        <v>1788</v>
      </c>
      <c r="B28" s="497">
        <f>C27-B27</f>
        <v>0</v>
      </c>
      <c r="C28" s="498"/>
      <c r="D28" s="497">
        <f>E27-D27</f>
        <v>0</v>
      </c>
      <c r="E28" s="498"/>
      <c r="G28" s="292" t="s">
        <v>1788</v>
      </c>
      <c r="H28" s="497">
        <f>I27-H27</f>
        <v>0</v>
      </c>
      <c r="I28" s="498"/>
      <c r="J28" s="497">
        <f>K27-J27</f>
        <v>0</v>
      </c>
      <c r="K28" s="498"/>
      <c r="M28" s="292" t="s">
        <v>1788</v>
      </c>
      <c r="N28" s="497">
        <f>O27-N27</f>
        <v>0</v>
      </c>
      <c r="O28" s="498"/>
      <c r="P28" s="497">
        <f>Q27-P27</f>
        <v>0</v>
      </c>
      <c r="Q28" s="498"/>
    </row>
    <row r="29" spans="1:17" ht="36">
      <c r="A29" s="296" t="s">
        <v>1802</v>
      </c>
      <c r="B29" s="284">
        <v>666799000</v>
      </c>
      <c r="C29" s="284">
        <v>666799000</v>
      </c>
      <c r="D29" s="284">
        <v>0</v>
      </c>
      <c r="E29" s="284">
        <v>0</v>
      </c>
      <c r="G29" s="296" t="s">
        <v>1802</v>
      </c>
      <c r="H29" s="284">
        <v>666799000</v>
      </c>
      <c r="I29" s="284">
        <v>666799000</v>
      </c>
      <c r="J29" s="284">
        <v>0</v>
      </c>
      <c r="K29" s="284">
        <v>0</v>
      </c>
      <c r="M29" s="296" t="s">
        <v>1802</v>
      </c>
      <c r="N29" s="284">
        <v>666799000</v>
      </c>
      <c r="O29" s="284">
        <v>666799000</v>
      </c>
      <c r="P29" s="284">
        <v>0</v>
      </c>
      <c r="Q29" s="284">
        <v>0</v>
      </c>
    </row>
    <row r="30" spans="1:17">
      <c r="A30" s="292" t="s">
        <v>1790</v>
      </c>
      <c r="B30" s="497">
        <f>C29-B29</f>
        <v>0</v>
      </c>
      <c r="C30" s="498"/>
      <c r="D30" s="501">
        <v>0</v>
      </c>
      <c r="E30" s="502"/>
      <c r="G30" s="292" t="s">
        <v>1790</v>
      </c>
      <c r="H30" s="497">
        <f>I29-H29</f>
        <v>0</v>
      </c>
      <c r="I30" s="498"/>
      <c r="J30" s="501">
        <v>0</v>
      </c>
      <c r="K30" s="502"/>
      <c r="M30" s="292" t="s">
        <v>1790</v>
      </c>
      <c r="N30" s="497">
        <f>O29-N29</f>
        <v>0</v>
      </c>
      <c r="O30" s="498"/>
      <c r="P30" s="501">
        <v>0</v>
      </c>
      <c r="Q30" s="502"/>
    </row>
    <row r="31" spans="1:17">
      <c r="A31" s="286" t="s">
        <v>1803</v>
      </c>
      <c r="B31" s="298">
        <v>666799000</v>
      </c>
      <c r="C31" s="298">
        <v>666799000</v>
      </c>
      <c r="D31" s="298">
        <v>0</v>
      </c>
      <c r="E31" s="298">
        <v>0</v>
      </c>
      <c r="G31" s="286" t="s">
        <v>1803</v>
      </c>
      <c r="H31" s="298">
        <v>666799000</v>
      </c>
      <c r="I31" s="284">
        <v>666799000</v>
      </c>
      <c r="J31" s="298">
        <v>0</v>
      </c>
      <c r="K31" s="298"/>
      <c r="M31" s="286" t="s">
        <v>1803</v>
      </c>
      <c r="N31" s="298">
        <v>666799000</v>
      </c>
      <c r="O31" s="284">
        <v>666799000</v>
      </c>
      <c r="P31" s="298">
        <v>0</v>
      </c>
      <c r="Q31" s="298">
        <v>0</v>
      </c>
    </row>
    <row r="32" spans="1:17">
      <c r="A32" s="289" t="s">
        <v>1788</v>
      </c>
      <c r="B32" s="497">
        <f>C31-B31</f>
        <v>0</v>
      </c>
      <c r="C32" s="498"/>
      <c r="D32" s="499">
        <v>0</v>
      </c>
      <c r="E32" s="500"/>
      <c r="G32" s="289" t="s">
        <v>1788</v>
      </c>
      <c r="H32" s="497">
        <f>I31-H31</f>
        <v>0</v>
      </c>
      <c r="I32" s="498"/>
      <c r="J32" s="499">
        <v>0</v>
      </c>
      <c r="K32" s="500"/>
      <c r="M32" s="289" t="s">
        <v>1788</v>
      </c>
      <c r="N32" s="497">
        <f>O31-N31</f>
        <v>0</v>
      </c>
      <c r="O32" s="498"/>
      <c r="P32" s="499">
        <v>0</v>
      </c>
      <c r="Q32" s="500"/>
    </row>
    <row r="33" spans="1:17" ht="60.75">
      <c r="A33" s="286" t="s">
        <v>1804</v>
      </c>
      <c r="B33" s="299">
        <v>2531277000</v>
      </c>
      <c r="C33" s="298">
        <v>2531277000</v>
      </c>
      <c r="D33" s="299">
        <v>2531277000</v>
      </c>
      <c r="E33" s="298">
        <v>2531277000</v>
      </c>
      <c r="G33" s="286" t="s">
        <v>1804</v>
      </c>
      <c r="H33" s="299">
        <v>2531277000</v>
      </c>
      <c r="I33" s="298">
        <v>2531277000</v>
      </c>
      <c r="J33" s="299">
        <v>2531277000</v>
      </c>
      <c r="K33" s="298">
        <v>2531277000</v>
      </c>
      <c r="M33" s="286" t="s">
        <v>1804</v>
      </c>
      <c r="N33" s="299">
        <v>2531277000</v>
      </c>
      <c r="O33" s="298">
        <v>2531277000</v>
      </c>
      <c r="P33" s="299">
        <v>2531277000</v>
      </c>
      <c r="Q33" s="298">
        <v>2531277000</v>
      </c>
    </row>
    <row r="34" spans="1:17">
      <c r="A34" s="292" t="s">
        <v>1790</v>
      </c>
      <c r="B34" s="497">
        <f>C33-B33</f>
        <v>0</v>
      </c>
      <c r="C34" s="498"/>
      <c r="D34" s="497">
        <f>E33-D33</f>
        <v>0</v>
      </c>
      <c r="E34" s="498"/>
      <c r="G34" s="292" t="s">
        <v>1790</v>
      </c>
      <c r="H34" s="497">
        <f>I33-H33</f>
        <v>0</v>
      </c>
      <c r="I34" s="498"/>
      <c r="J34" s="497">
        <f>K33-J33</f>
        <v>0</v>
      </c>
      <c r="K34" s="498"/>
      <c r="M34" s="292" t="s">
        <v>1790</v>
      </c>
      <c r="N34" s="497">
        <f>O33-N33</f>
        <v>0</v>
      </c>
      <c r="O34" s="498"/>
      <c r="P34" s="497">
        <f>Q33-P33</f>
        <v>0</v>
      </c>
      <c r="Q34" s="498"/>
    </row>
    <row r="35" spans="1:17">
      <c r="A35" s="296" t="s">
        <v>1805</v>
      </c>
      <c r="B35" s="284">
        <v>2531277000</v>
      </c>
      <c r="C35" s="284">
        <v>2531277000</v>
      </c>
      <c r="D35" s="284">
        <v>2531277000</v>
      </c>
      <c r="E35" s="284">
        <v>2531277000</v>
      </c>
      <c r="G35" s="296" t="s">
        <v>1805</v>
      </c>
      <c r="H35" s="284">
        <v>2531277000</v>
      </c>
      <c r="I35" s="298">
        <v>2531277000</v>
      </c>
      <c r="J35" s="284">
        <v>2531277000</v>
      </c>
      <c r="K35" s="298">
        <v>2531277000</v>
      </c>
      <c r="M35" s="296" t="s">
        <v>1805</v>
      </c>
      <c r="N35" s="284">
        <v>2531277000</v>
      </c>
      <c r="O35" s="298">
        <v>2531277000</v>
      </c>
      <c r="P35" s="284">
        <v>2531277000</v>
      </c>
      <c r="Q35" s="298">
        <v>2531277000</v>
      </c>
    </row>
    <row r="36" spans="1:17">
      <c r="A36" s="292" t="s">
        <v>1790</v>
      </c>
      <c r="B36" s="497">
        <f>C35-B35</f>
        <v>0</v>
      </c>
      <c r="C36" s="498"/>
      <c r="D36" s="497">
        <f>E35-D35</f>
        <v>0</v>
      </c>
      <c r="E36" s="498"/>
      <c r="G36" s="292" t="s">
        <v>1790</v>
      </c>
      <c r="H36" s="497">
        <f>I35-H35</f>
        <v>0</v>
      </c>
      <c r="I36" s="498"/>
      <c r="J36" s="497">
        <f>K35-J35</f>
        <v>0</v>
      </c>
      <c r="K36" s="498"/>
      <c r="M36" s="292" t="s">
        <v>1790</v>
      </c>
      <c r="N36" s="497">
        <f>O35-N35</f>
        <v>0</v>
      </c>
      <c r="O36" s="498"/>
      <c r="P36" s="497">
        <f>Q35-P35</f>
        <v>0</v>
      </c>
      <c r="Q36" s="498"/>
    </row>
    <row r="37" spans="1:17" ht="60.75">
      <c r="A37" s="286" t="s">
        <v>1806</v>
      </c>
      <c r="B37" s="299">
        <v>314463771</v>
      </c>
      <c r="C37" s="298">
        <v>314463771</v>
      </c>
      <c r="D37" s="299">
        <v>181761349</v>
      </c>
      <c r="E37" s="298">
        <v>181761349</v>
      </c>
      <c r="G37" s="286" t="s">
        <v>1806</v>
      </c>
      <c r="H37" s="299">
        <v>314463771</v>
      </c>
      <c r="I37" s="298">
        <v>314463771</v>
      </c>
      <c r="J37" s="299">
        <v>181761349</v>
      </c>
      <c r="K37" s="298">
        <v>181761349</v>
      </c>
      <c r="M37" s="286" t="s">
        <v>1806</v>
      </c>
      <c r="N37" s="299">
        <v>314463771</v>
      </c>
      <c r="O37" s="298">
        <v>314463771</v>
      </c>
      <c r="P37" s="299">
        <v>181761349</v>
      </c>
      <c r="Q37" s="298">
        <v>181761349</v>
      </c>
    </row>
    <row r="38" spans="1:17">
      <c r="A38" s="292" t="s">
        <v>1790</v>
      </c>
      <c r="B38" s="497">
        <f>C37-B37</f>
        <v>0</v>
      </c>
      <c r="C38" s="498"/>
      <c r="D38" s="497">
        <f>E37-D37</f>
        <v>0</v>
      </c>
      <c r="E38" s="498"/>
      <c r="G38" s="292" t="s">
        <v>1790</v>
      </c>
      <c r="H38" s="497">
        <f>I37-H37</f>
        <v>0</v>
      </c>
      <c r="I38" s="498"/>
      <c r="J38" s="497">
        <f>K37-J37</f>
        <v>0</v>
      </c>
      <c r="K38" s="498"/>
      <c r="M38" s="292" t="s">
        <v>1790</v>
      </c>
      <c r="N38" s="497">
        <f>O37-N37</f>
        <v>0</v>
      </c>
      <c r="O38" s="498"/>
      <c r="P38" s="497">
        <f>Q37-P37</f>
        <v>0</v>
      </c>
      <c r="Q38" s="498"/>
    </row>
    <row r="39" spans="1:17">
      <c r="A39" s="286">
        <v>1646</v>
      </c>
      <c r="B39" s="299">
        <v>314463771</v>
      </c>
      <c r="C39" s="298">
        <v>314463771</v>
      </c>
      <c r="D39" s="299">
        <v>181761349</v>
      </c>
      <c r="E39" s="298">
        <v>181761349</v>
      </c>
      <c r="G39" s="286">
        <v>1646</v>
      </c>
      <c r="H39" s="299">
        <v>314463771</v>
      </c>
      <c r="I39" s="298">
        <v>314463771</v>
      </c>
      <c r="J39" s="299">
        <v>181761349</v>
      </c>
      <c r="K39" s="298">
        <v>181761349</v>
      </c>
      <c r="M39" s="286">
        <v>1646</v>
      </c>
      <c r="N39" s="299">
        <v>314463771</v>
      </c>
      <c r="O39" s="298">
        <v>314463771</v>
      </c>
      <c r="P39" s="299">
        <v>181761349</v>
      </c>
      <c r="Q39" s="298">
        <v>181761349</v>
      </c>
    </row>
    <row r="40" spans="1:17">
      <c r="A40" s="292" t="s">
        <v>1790</v>
      </c>
      <c r="B40" s="497">
        <f>C39-B39</f>
        <v>0</v>
      </c>
      <c r="C40" s="498"/>
      <c r="D40" s="497">
        <f>E39-D39</f>
        <v>0</v>
      </c>
      <c r="E40" s="498"/>
      <c r="G40" s="292" t="s">
        <v>1790</v>
      </c>
      <c r="H40" s="497">
        <f>I39-H39</f>
        <v>0</v>
      </c>
      <c r="I40" s="498"/>
      <c r="J40" s="497">
        <f>K39-J39</f>
        <v>0</v>
      </c>
      <c r="K40" s="498"/>
      <c r="M40" s="292" t="s">
        <v>1790</v>
      </c>
      <c r="N40" s="497">
        <f>O39-N39</f>
        <v>0</v>
      </c>
      <c r="O40" s="498"/>
      <c r="P40" s="497">
        <f>Q39-P39</f>
        <v>0</v>
      </c>
      <c r="Q40" s="498"/>
    </row>
    <row r="41" spans="1:17" ht="60">
      <c r="A41" s="296" t="s">
        <v>1807</v>
      </c>
      <c r="B41" s="284">
        <v>1450673207</v>
      </c>
      <c r="C41" s="284">
        <f>+C43</f>
        <v>1450673207</v>
      </c>
      <c r="D41" s="284">
        <v>1053466000</v>
      </c>
      <c r="E41" s="284">
        <f>+E43</f>
        <v>1053466000</v>
      </c>
      <c r="G41" s="296" t="s">
        <v>1807</v>
      </c>
      <c r="H41" s="284">
        <v>1450673207</v>
      </c>
      <c r="I41" s="284">
        <v>1924953207</v>
      </c>
      <c r="J41" s="284">
        <v>1053466000</v>
      </c>
      <c r="K41" s="284">
        <v>152774600</v>
      </c>
      <c r="M41" s="296" t="s">
        <v>1807</v>
      </c>
      <c r="N41" s="284">
        <v>1450673207</v>
      </c>
      <c r="O41" s="284">
        <v>1450673207</v>
      </c>
      <c r="P41" s="284">
        <v>1053466000</v>
      </c>
      <c r="Q41" s="284">
        <v>1053466000</v>
      </c>
    </row>
    <row r="42" spans="1:17">
      <c r="A42" s="292" t="s">
        <v>1790</v>
      </c>
      <c r="B42" s="497">
        <f>C41-B41</f>
        <v>0</v>
      </c>
      <c r="C42" s="498"/>
      <c r="D42" s="497">
        <f>E41-D41</f>
        <v>0</v>
      </c>
      <c r="E42" s="498"/>
      <c r="G42" s="292" t="s">
        <v>1790</v>
      </c>
      <c r="H42" s="497">
        <f>I41-H41</f>
        <v>474280000</v>
      </c>
      <c r="I42" s="498"/>
      <c r="J42" s="497">
        <f>K41-J41</f>
        <v>-900691400</v>
      </c>
      <c r="K42" s="498"/>
      <c r="M42" s="292" t="s">
        <v>1790</v>
      </c>
      <c r="N42" s="497">
        <f>O41-N41</f>
        <v>0</v>
      </c>
      <c r="O42" s="498"/>
      <c r="P42" s="497"/>
      <c r="Q42" s="498"/>
    </row>
    <row r="43" spans="1:17">
      <c r="A43" s="286" t="s">
        <v>1808</v>
      </c>
      <c r="B43" s="298">
        <v>1450673207</v>
      </c>
      <c r="C43" s="298">
        <v>1450673207</v>
      </c>
      <c r="D43" s="298">
        <v>1053466000</v>
      </c>
      <c r="E43" s="298">
        <v>1053466000</v>
      </c>
      <c r="G43" s="286" t="s">
        <v>1808</v>
      </c>
      <c r="H43" s="298">
        <v>1450673207</v>
      </c>
      <c r="I43" s="298">
        <v>1450673207</v>
      </c>
      <c r="J43" s="298">
        <v>1053466000</v>
      </c>
      <c r="K43" s="298">
        <v>1053466000</v>
      </c>
      <c r="M43" s="286" t="s">
        <v>1808</v>
      </c>
      <c r="N43" s="298">
        <v>1450673207</v>
      </c>
      <c r="O43" s="298">
        <v>1450673207</v>
      </c>
      <c r="P43" s="298">
        <v>1053466000</v>
      </c>
      <c r="Q43" s="298">
        <v>1053466000</v>
      </c>
    </row>
    <row r="44" spans="1:17">
      <c r="A44" s="289" t="s">
        <v>1788</v>
      </c>
      <c r="B44" s="497">
        <f>C43-B43</f>
        <v>0</v>
      </c>
      <c r="C44" s="498"/>
      <c r="D44" s="497">
        <f>E43-D43</f>
        <v>0</v>
      </c>
      <c r="E44" s="498"/>
      <c r="G44" s="289" t="s">
        <v>1788</v>
      </c>
      <c r="H44" s="497">
        <f>I43-H43</f>
        <v>0</v>
      </c>
      <c r="I44" s="498"/>
      <c r="J44" s="497">
        <f>K43-J43</f>
        <v>0</v>
      </c>
      <c r="K44" s="498"/>
      <c r="M44" s="289" t="s">
        <v>1788</v>
      </c>
      <c r="N44" s="497">
        <f>O43-N43</f>
        <v>0</v>
      </c>
      <c r="O44" s="498"/>
      <c r="P44" s="497">
        <f>Q43-P43</f>
        <v>0</v>
      </c>
      <c r="Q44" s="498"/>
    </row>
    <row r="45" spans="1:17" ht="36.75">
      <c r="A45" s="286" t="s">
        <v>1809</v>
      </c>
      <c r="B45" s="299">
        <v>1245360000</v>
      </c>
      <c r="C45" s="298">
        <f>+C47+C49</f>
        <v>1245360000</v>
      </c>
      <c r="D45" s="299">
        <v>474280000</v>
      </c>
      <c r="E45" s="298">
        <f>+E47+E49</f>
        <v>474280000</v>
      </c>
      <c r="G45" s="286" t="s">
        <v>1809</v>
      </c>
      <c r="H45" s="299">
        <v>1245360000</v>
      </c>
      <c r="I45" s="298">
        <v>1044819000</v>
      </c>
      <c r="J45" s="299">
        <v>474280000</v>
      </c>
      <c r="K45" s="298">
        <v>0</v>
      </c>
      <c r="M45" s="286" t="s">
        <v>1809</v>
      </c>
      <c r="N45" s="299">
        <v>1245360000</v>
      </c>
      <c r="O45" s="298">
        <v>1245360000</v>
      </c>
      <c r="P45" s="299">
        <v>474280000</v>
      </c>
      <c r="Q45" s="298">
        <v>474280000</v>
      </c>
    </row>
    <row r="46" spans="1:17">
      <c r="A46" s="292" t="s">
        <v>1790</v>
      </c>
      <c r="B46" s="497">
        <f>C45-B45</f>
        <v>0</v>
      </c>
      <c r="C46" s="498"/>
      <c r="D46" s="497">
        <f>E45-D45</f>
        <v>0</v>
      </c>
      <c r="E46" s="498"/>
      <c r="G46" s="292" t="s">
        <v>1790</v>
      </c>
      <c r="H46" s="497">
        <f>I45-H45</f>
        <v>-200541000</v>
      </c>
      <c r="I46" s="498"/>
      <c r="J46" s="497">
        <f>K45-J45</f>
        <v>-474280000</v>
      </c>
      <c r="K46" s="498"/>
      <c r="M46" s="292" t="s">
        <v>1790</v>
      </c>
      <c r="N46" s="497">
        <f>O45-N45</f>
        <v>0</v>
      </c>
      <c r="O46" s="498"/>
      <c r="P46" s="497">
        <f>Q45-P45</f>
        <v>0</v>
      </c>
      <c r="Q46" s="498"/>
    </row>
    <row r="47" spans="1:17">
      <c r="A47" s="286" t="s">
        <v>1810</v>
      </c>
      <c r="B47" s="298">
        <v>771080000</v>
      </c>
      <c r="C47" s="298">
        <v>771080000</v>
      </c>
      <c r="D47" s="298">
        <v>0</v>
      </c>
      <c r="E47" s="298">
        <v>0</v>
      </c>
      <c r="G47" s="286" t="s">
        <v>1810</v>
      </c>
      <c r="H47" s="298">
        <v>771080000</v>
      </c>
      <c r="I47" s="298">
        <v>771080000</v>
      </c>
      <c r="J47" s="298">
        <v>0</v>
      </c>
      <c r="K47" s="298">
        <v>0</v>
      </c>
      <c r="M47" s="286" t="s">
        <v>1810</v>
      </c>
      <c r="N47" s="298">
        <v>771080000</v>
      </c>
      <c r="O47" s="298">
        <v>771080000</v>
      </c>
      <c r="P47" s="298">
        <v>0</v>
      </c>
      <c r="Q47" s="298">
        <v>0</v>
      </c>
    </row>
    <row r="48" spans="1:17">
      <c r="A48" s="289" t="s">
        <v>1788</v>
      </c>
      <c r="B48" s="497">
        <f>C47-B47</f>
        <v>0</v>
      </c>
      <c r="C48" s="498"/>
      <c r="D48" s="499">
        <v>0</v>
      </c>
      <c r="E48" s="500"/>
      <c r="G48" s="289" t="s">
        <v>1788</v>
      </c>
      <c r="H48" s="497">
        <f>I47-H47</f>
        <v>0</v>
      </c>
      <c r="I48" s="498"/>
      <c r="J48" s="499">
        <v>0</v>
      </c>
      <c r="K48" s="500"/>
      <c r="M48" s="289" t="s">
        <v>1788</v>
      </c>
      <c r="N48" s="497">
        <f>O47-N47</f>
        <v>0</v>
      </c>
      <c r="O48" s="498"/>
      <c r="P48" s="499">
        <v>0</v>
      </c>
      <c r="Q48" s="500"/>
    </row>
    <row r="49" spans="1:17">
      <c r="A49" s="286" t="s">
        <v>1811</v>
      </c>
      <c r="B49" s="299">
        <v>474280000</v>
      </c>
      <c r="C49" s="298">
        <v>474280000</v>
      </c>
      <c r="D49" s="299">
        <v>474280000</v>
      </c>
      <c r="E49" s="298">
        <v>474280000</v>
      </c>
      <c r="G49" s="286" t="s">
        <v>1811</v>
      </c>
      <c r="H49" s="299">
        <v>474280000</v>
      </c>
      <c r="I49" s="298">
        <v>474280000</v>
      </c>
      <c r="J49" s="299">
        <v>474280000</v>
      </c>
      <c r="K49" s="298">
        <v>474280000</v>
      </c>
      <c r="M49" s="286" t="s">
        <v>1811</v>
      </c>
      <c r="N49" s="299">
        <v>474280000</v>
      </c>
      <c r="O49" s="298">
        <v>474280000</v>
      </c>
      <c r="P49" s="299">
        <v>474280000</v>
      </c>
      <c r="Q49" s="298">
        <v>474280000</v>
      </c>
    </row>
    <row r="50" spans="1:17">
      <c r="A50" s="292" t="s">
        <v>1790</v>
      </c>
      <c r="B50" s="497">
        <f>C49-B49</f>
        <v>0</v>
      </c>
      <c r="C50" s="498"/>
      <c r="D50" s="497">
        <f>E49-D49</f>
        <v>0</v>
      </c>
      <c r="E50" s="498"/>
      <c r="G50" s="292" t="s">
        <v>1790</v>
      </c>
      <c r="H50" s="497">
        <f>I49-H49</f>
        <v>0</v>
      </c>
      <c r="I50" s="498"/>
      <c r="J50" s="497">
        <f>K49-J49</f>
        <v>0</v>
      </c>
      <c r="K50" s="498"/>
      <c r="M50" s="292" t="s">
        <v>1790</v>
      </c>
      <c r="N50" s="497">
        <f>O49-N49</f>
        <v>0</v>
      </c>
      <c r="O50" s="498"/>
      <c r="P50" s="497">
        <f>Q49-P49</f>
        <v>0</v>
      </c>
      <c r="Q50" s="498"/>
    </row>
    <row r="51" spans="1:17" ht="60.75">
      <c r="A51" s="276" t="s">
        <v>1812</v>
      </c>
      <c r="B51" s="277">
        <v>7457064154</v>
      </c>
      <c r="C51" s="278">
        <f>+C53+C57+C61+C65+C71+C75</f>
        <v>7457064154</v>
      </c>
      <c r="D51" s="277">
        <v>133633333</v>
      </c>
      <c r="E51" s="278">
        <f>+E53+E57+E61+E65</f>
        <v>133633333</v>
      </c>
      <c r="G51" s="276" t="s">
        <v>1812</v>
      </c>
      <c r="H51" s="277">
        <v>7457064154</v>
      </c>
      <c r="I51" s="278">
        <v>7183325154</v>
      </c>
      <c r="J51" s="277">
        <v>133633333</v>
      </c>
      <c r="K51" s="278">
        <v>133633333</v>
      </c>
      <c r="M51" s="276" t="s">
        <v>1812</v>
      </c>
      <c r="N51" s="277">
        <v>7457064154</v>
      </c>
      <c r="O51" s="278">
        <v>7457064154</v>
      </c>
      <c r="P51" s="277">
        <v>133633333</v>
      </c>
      <c r="Q51" s="278">
        <v>133633333</v>
      </c>
    </row>
    <row r="52" spans="1:17">
      <c r="A52" s="279" t="s">
        <v>1790</v>
      </c>
      <c r="B52" s="491">
        <f>C51-B51</f>
        <v>0</v>
      </c>
      <c r="C52" s="492"/>
      <c r="D52" s="491">
        <f>E51-D51</f>
        <v>0</v>
      </c>
      <c r="E52" s="492"/>
      <c r="G52" s="279" t="s">
        <v>1790</v>
      </c>
      <c r="H52" s="491">
        <f>I51-H51</f>
        <v>-273739000</v>
      </c>
      <c r="I52" s="492"/>
      <c r="J52" s="491">
        <f>K51-J51</f>
        <v>0</v>
      </c>
      <c r="K52" s="492"/>
      <c r="M52" s="279" t="s">
        <v>1790</v>
      </c>
      <c r="N52" s="491">
        <f>O51-N51</f>
        <v>0</v>
      </c>
      <c r="O52" s="492"/>
      <c r="P52" s="491">
        <f>Q51-P51</f>
        <v>0</v>
      </c>
      <c r="Q52" s="492"/>
    </row>
    <row r="53" spans="1:17" ht="36">
      <c r="A53" s="280" t="s">
        <v>1813</v>
      </c>
      <c r="B53" s="281">
        <v>1092949000</v>
      </c>
      <c r="C53" s="281">
        <f>+C55</f>
        <v>1092949000</v>
      </c>
      <c r="D53" s="281">
        <v>0</v>
      </c>
      <c r="E53" s="281">
        <v>0</v>
      </c>
      <c r="G53" s="280" t="s">
        <v>1813</v>
      </c>
      <c r="H53" s="281">
        <v>1092949000</v>
      </c>
      <c r="I53" s="281">
        <v>1092949000</v>
      </c>
      <c r="J53" s="281">
        <v>0</v>
      </c>
      <c r="K53" s="281">
        <v>0</v>
      </c>
      <c r="M53" s="280" t="s">
        <v>1813</v>
      </c>
      <c r="N53" s="281">
        <v>1092949000</v>
      </c>
      <c r="O53" s="281">
        <v>1092949000</v>
      </c>
      <c r="P53" s="281">
        <v>0</v>
      </c>
      <c r="Q53" s="281">
        <v>0</v>
      </c>
    </row>
    <row r="54" spans="1:17">
      <c r="A54" s="279" t="s">
        <v>1790</v>
      </c>
      <c r="B54" s="491">
        <f>C53-B53</f>
        <v>0</v>
      </c>
      <c r="C54" s="492"/>
      <c r="D54" s="493">
        <v>0</v>
      </c>
      <c r="E54" s="494"/>
      <c r="G54" s="279" t="s">
        <v>1790</v>
      </c>
      <c r="H54" s="491">
        <f>I53-H53</f>
        <v>0</v>
      </c>
      <c r="I54" s="492"/>
      <c r="J54" s="493">
        <v>0</v>
      </c>
      <c r="K54" s="494"/>
      <c r="M54" s="279" t="s">
        <v>1790</v>
      </c>
      <c r="N54" s="491">
        <f>O53-N53</f>
        <v>0</v>
      </c>
      <c r="O54" s="492"/>
      <c r="P54" s="493">
        <v>0</v>
      </c>
      <c r="Q54" s="494"/>
    </row>
    <row r="55" spans="1:17">
      <c r="A55" s="276" t="s">
        <v>1814</v>
      </c>
      <c r="B55" s="278">
        <v>1092949000</v>
      </c>
      <c r="C55" s="278">
        <v>1092949000</v>
      </c>
      <c r="D55" s="278">
        <v>0</v>
      </c>
      <c r="E55" s="278">
        <v>0</v>
      </c>
      <c r="G55" s="276" t="s">
        <v>1814</v>
      </c>
      <c r="H55" s="278">
        <v>1092949000</v>
      </c>
      <c r="I55" s="278"/>
      <c r="J55" s="278">
        <v>0</v>
      </c>
      <c r="K55" s="278"/>
      <c r="M55" s="276" t="s">
        <v>1814</v>
      </c>
      <c r="N55" s="278">
        <v>1092949000</v>
      </c>
      <c r="O55" s="278">
        <v>1092949000</v>
      </c>
      <c r="P55" s="278">
        <v>0</v>
      </c>
      <c r="Q55" s="278">
        <v>0</v>
      </c>
    </row>
    <row r="56" spans="1:17">
      <c r="A56" s="282" t="s">
        <v>1788</v>
      </c>
      <c r="B56" s="491">
        <f>C55-B55</f>
        <v>0</v>
      </c>
      <c r="C56" s="492"/>
      <c r="D56" s="495">
        <v>0</v>
      </c>
      <c r="E56" s="496"/>
      <c r="G56" s="282" t="s">
        <v>1788</v>
      </c>
      <c r="H56" s="491">
        <f>I55-H55</f>
        <v>-1092949000</v>
      </c>
      <c r="I56" s="492"/>
      <c r="J56" s="495">
        <v>0</v>
      </c>
      <c r="K56" s="496"/>
      <c r="M56" s="282" t="s">
        <v>1788</v>
      </c>
      <c r="N56" s="491">
        <f>O55-N55</f>
        <v>0</v>
      </c>
      <c r="O56" s="492"/>
      <c r="P56" s="495">
        <v>0</v>
      </c>
      <c r="Q56" s="496"/>
    </row>
    <row r="57" spans="1:17" ht="36.75">
      <c r="A57" s="276" t="s">
        <v>1815</v>
      </c>
      <c r="B57" s="277">
        <v>495336000</v>
      </c>
      <c r="C57" s="278">
        <f>+C59</f>
        <v>495336000</v>
      </c>
      <c r="D57" s="277">
        <v>0</v>
      </c>
      <c r="E57" s="278">
        <v>0</v>
      </c>
      <c r="G57" s="276" t="s">
        <v>1815</v>
      </c>
      <c r="H57" s="277">
        <v>495336000</v>
      </c>
      <c r="I57" s="278"/>
      <c r="J57" s="277">
        <v>0</v>
      </c>
      <c r="K57" s="278"/>
      <c r="M57" s="276" t="s">
        <v>1815</v>
      </c>
      <c r="N57" s="277">
        <v>495336000</v>
      </c>
      <c r="O57" s="278">
        <v>495336000</v>
      </c>
      <c r="P57" s="277">
        <v>0</v>
      </c>
      <c r="Q57" s="278">
        <v>0</v>
      </c>
    </row>
    <row r="58" spans="1:17">
      <c r="A58" s="279" t="s">
        <v>1790</v>
      </c>
      <c r="B58" s="491">
        <f>C57-B57</f>
        <v>0</v>
      </c>
      <c r="C58" s="492"/>
      <c r="D58" s="493">
        <v>0</v>
      </c>
      <c r="E58" s="494"/>
      <c r="G58" s="279" t="s">
        <v>1790</v>
      </c>
      <c r="H58" s="491">
        <f>I57-H57</f>
        <v>-495336000</v>
      </c>
      <c r="I58" s="492"/>
      <c r="J58" s="493">
        <v>0</v>
      </c>
      <c r="K58" s="494"/>
      <c r="M58" s="279" t="s">
        <v>1790</v>
      </c>
      <c r="N58" s="491">
        <f>O57-N57</f>
        <v>0</v>
      </c>
      <c r="O58" s="492"/>
      <c r="P58" s="493">
        <v>0</v>
      </c>
      <c r="Q58" s="494"/>
    </row>
    <row r="59" spans="1:17">
      <c r="A59" s="276" t="s">
        <v>1816</v>
      </c>
      <c r="B59" s="277">
        <v>495336000</v>
      </c>
      <c r="C59" s="278">
        <v>495336000</v>
      </c>
      <c r="D59" s="277">
        <v>0</v>
      </c>
      <c r="E59" s="278">
        <v>0</v>
      </c>
      <c r="G59" s="276" t="s">
        <v>1816</v>
      </c>
      <c r="H59" s="277">
        <v>495336000</v>
      </c>
      <c r="I59" s="278"/>
      <c r="J59" s="277">
        <v>0</v>
      </c>
      <c r="K59" s="278"/>
      <c r="M59" s="276" t="s">
        <v>1816</v>
      </c>
      <c r="N59" s="277">
        <v>495336000</v>
      </c>
      <c r="O59" s="278">
        <v>495336000</v>
      </c>
      <c r="P59" s="277">
        <v>0</v>
      </c>
      <c r="Q59" s="278">
        <v>0</v>
      </c>
    </row>
    <row r="60" spans="1:17">
      <c r="A60" s="279" t="s">
        <v>1790</v>
      </c>
      <c r="B60" s="491">
        <f>C59-B59</f>
        <v>0</v>
      </c>
      <c r="C60" s="492"/>
      <c r="D60" s="493">
        <v>0</v>
      </c>
      <c r="E60" s="494"/>
      <c r="G60" s="279" t="s">
        <v>1790</v>
      </c>
      <c r="H60" s="491">
        <f>I59-H59</f>
        <v>-495336000</v>
      </c>
      <c r="I60" s="492"/>
      <c r="J60" s="493">
        <v>0</v>
      </c>
      <c r="K60" s="494"/>
      <c r="M60" s="279" t="s">
        <v>1790</v>
      </c>
      <c r="N60" s="491">
        <f>O59-N59</f>
        <v>0</v>
      </c>
      <c r="O60" s="492"/>
      <c r="P60" s="493">
        <v>0</v>
      </c>
      <c r="Q60" s="494"/>
    </row>
    <row r="61" spans="1:17" ht="24.75">
      <c r="A61" s="276" t="s">
        <v>1817</v>
      </c>
      <c r="B61" s="277">
        <v>2677610113</v>
      </c>
      <c r="C61" s="278">
        <v>2677610113</v>
      </c>
      <c r="D61" s="277">
        <v>133633333</v>
      </c>
      <c r="E61" s="278">
        <f>+E63</f>
        <v>133633333</v>
      </c>
      <c r="G61" s="276" t="s">
        <v>1817</v>
      </c>
      <c r="H61" s="277">
        <v>2677610113</v>
      </c>
      <c r="I61" s="278"/>
      <c r="J61" s="277">
        <v>133633333</v>
      </c>
      <c r="K61" s="278"/>
      <c r="M61" s="276" t="s">
        <v>1817</v>
      </c>
      <c r="N61" s="277">
        <v>2677610113</v>
      </c>
      <c r="O61" s="278">
        <v>2677610113</v>
      </c>
      <c r="P61" s="277">
        <v>133633333</v>
      </c>
      <c r="Q61" s="278">
        <v>133633333</v>
      </c>
    </row>
    <row r="62" spans="1:17">
      <c r="A62" s="279" t="s">
        <v>1790</v>
      </c>
      <c r="B62" s="491">
        <f>C61-B61</f>
        <v>0</v>
      </c>
      <c r="C62" s="492"/>
      <c r="D62" s="491">
        <f>E61-D61</f>
        <v>0</v>
      </c>
      <c r="E62" s="492"/>
      <c r="G62" s="279" t="s">
        <v>1790</v>
      </c>
      <c r="H62" s="491">
        <f>I61-H61</f>
        <v>-2677610113</v>
      </c>
      <c r="I62" s="492"/>
      <c r="J62" s="491">
        <f>K61-J61</f>
        <v>-133633333</v>
      </c>
      <c r="K62" s="492"/>
      <c r="M62" s="279" t="s">
        <v>1790</v>
      </c>
      <c r="N62" s="491">
        <f>O61-N61</f>
        <v>0</v>
      </c>
      <c r="O62" s="492"/>
      <c r="P62" s="491">
        <f>Q61-P61</f>
        <v>0</v>
      </c>
      <c r="Q62" s="492"/>
    </row>
    <row r="63" spans="1:17">
      <c r="A63" s="276" t="s">
        <v>1818</v>
      </c>
      <c r="B63" s="277">
        <v>2677610113</v>
      </c>
      <c r="C63" s="278">
        <v>2677610113</v>
      </c>
      <c r="D63" s="277">
        <v>133633333</v>
      </c>
      <c r="E63" s="277">
        <v>133633333</v>
      </c>
      <c r="G63" s="276" t="s">
        <v>1818</v>
      </c>
      <c r="H63" s="277">
        <v>2677610113</v>
      </c>
      <c r="I63" s="278"/>
      <c r="J63" s="277">
        <v>133633333</v>
      </c>
      <c r="K63" s="277"/>
      <c r="M63" s="276" t="s">
        <v>1818</v>
      </c>
      <c r="N63" s="277">
        <v>2677610113</v>
      </c>
      <c r="O63" s="278">
        <v>2677610113</v>
      </c>
      <c r="P63" s="277">
        <v>133633333</v>
      </c>
      <c r="Q63" s="277">
        <v>133633333</v>
      </c>
    </row>
    <row r="64" spans="1:17">
      <c r="A64" s="279" t="s">
        <v>1790</v>
      </c>
      <c r="B64" s="491">
        <f>C63-B63</f>
        <v>0</v>
      </c>
      <c r="C64" s="492"/>
      <c r="D64" s="491">
        <f>E63-D63</f>
        <v>0</v>
      </c>
      <c r="E64" s="492"/>
      <c r="G64" s="279" t="s">
        <v>1790</v>
      </c>
      <c r="H64" s="491">
        <f>I63-H63</f>
        <v>-2677610113</v>
      </c>
      <c r="I64" s="492"/>
      <c r="J64" s="491">
        <f>K63-J63</f>
        <v>-133633333</v>
      </c>
      <c r="K64" s="492"/>
      <c r="M64" s="279" t="s">
        <v>1790</v>
      </c>
      <c r="N64" s="491">
        <f>O63-N63</f>
        <v>0</v>
      </c>
      <c r="O64" s="492"/>
      <c r="P64" s="491">
        <f>Q63-P63</f>
        <v>0</v>
      </c>
      <c r="Q64" s="492"/>
    </row>
    <row r="65" spans="1:17" ht="36.75">
      <c r="A65" s="276" t="s">
        <v>1819</v>
      </c>
      <c r="B65" s="277">
        <v>1191012081</v>
      </c>
      <c r="C65" s="278">
        <f>+C67+C69</f>
        <v>1191012081</v>
      </c>
      <c r="D65" s="277">
        <v>0</v>
      </c>
      <c r="E65" s="278">
        <v>0</v>
      </c>
      <c r="G65" s="276" t="s">
        <v>1819</v>
      </c>
      <c r="H65" s="277">
        <v>1191012081</v>
      </c>
      <c r="I65" s="278"/>
      <c r="J65" s="277">
        <v>0</v>
      </c>
      <c r="K65" s="278"/>
      <c r="M65" s="276" t="s">
        <v>1819</v>
      </c>
      <c r="N65" s="277">
        <v>1191012081</v>
      </c>
      <c r="O65" s="278">
        <v>1191012081</v>
      </c>
      <c r="P65" s="277">
        <v>0</v>
      </c>
      <c r="Q65" s="278">
        <v>0</v>
      </c>
    </row>
    <row r="66" spans="1:17">
      <c r="A66" s="279" t="s">
        <v>1790</v>
      </c>
      <c r="B66" s="491">
        <f>C65-B65</f>
        <v>0</v>
      </c>
      <c r="C66" s="492"/>
      <c r="D66" s="493">
        <v>0</v>
      </c>
      <c r="E66" s="494"/>
      <c r="G66" s="279" t="s">
        <v>1790</v>
      </c>
      <c r="H66" s="491">
        <f>I65-H65</f>
        <v>-1191012081</v>
      </c>
      <c r="I66" s="492"/>
      <c r="J66" s="493">
        <v>0</v>
      </c>
      <c r="K66" s="494"/>
      <c r="M66" s="279" t="s">
        <v>1790</v>
      </c>
      <c r="N66" s="491">
        <f>O65-N65</f>
        <v>0</v>
      </c>
      <c r="O66" s="492"/>
      <c r="P66" s="493">
        <v>0</v>
      </c>
      <c r="Q66" s="494"/>
    </row>
    <row r="67" spans="1:17">
      <c r="A67" s="276" t="s">
        <v>1820</v>
      </c>
      <c r="B67" s="277">
        <v>165447000</v>
      </c>
      <c r="C67" s="278">
        <v>165447000</v>
      </c>
      <c r="D67" s="277">
        <v>0</v>
      </c>
      <c r="E67" s="278">
        <v>0</v>
      </c>
      <c r="G67" s="276" t="s">
        <v>1820</v>
      </c>
      <c r="H67" s="277">
        <v>165447000</v>
      </c>
      <c r="I67" s="278"/>
      <c r="J67" s="277">
        <v>0</v>
      </c>
      <c r="K67" s="278"/>
      <c r="M67" s="276" t="s">
        <v>1820</v>
      </c>
      <c r="N67" s="277">
        <v>165447000</v>
      </c>
      <c r="O67" s="278">
        <v>165447000</v>
      </c>
      <c r="P67" s="277">
        <v>0</v>
      </c>
      <c r="Q67" s="278">
        <v>0</v>
      </c>
    </row>
    <row r="68" spans="1:17">
      <c r="A68" s="279" t="s">
        <v>1790</v>
      </c>
      <c r="B68" s="491">
        <f>C67-B67</f>
        <v>0</v>
      </c>
      <c r="C68" s="492"/>
      <c r="D68" s="493">
        <v>0</v>
      </c>
      <c r="E68" s="494"/>
      <c r="G68" s="279" t="s">
        <v>1790</v>
      </c>
      <c r="H68" s="491">
        <f>I67-H67</f>
        <v>-165447000</v>
      </c>
      <c r="I68" s="492"/>
      <c r="J68" s="493">
        <v>0</v>
      </c>
      <c r="K68" s="494"/>
      <c r="M68" s="279" t="s">
        <v>1790</v>
      </c>
      <c r="N68" s="491">
        <f>O67-N67</f>
        <v>0</v>
      </c>
      <c r="O68" s="492"/>
      <c r="P68" s="493">
        <v>0</v>
      </c>
      <c r="Q68" s="494"/>
    </row>
    <row r="69" spans="1:17">
      <c r="A69" s="276" t="s">
        <v>1821</v>
      </c>
      <c r="B69" s="277">
        <v>1025565081</v>
      </c>
      <c r="C69" s="278">
        <v>1025565081</v>
      </c>
      <c r="D69" s="277">
        <v>0</v>
      </c>
      <c r="E69" s="278">
        <v>0</v>
      </c>
      <c r="G69" s="276" t="s">
        <v>1821</v>
      </c>
      <c r="H69" s="277">
        <v>1025565081</v>
      </c>
      <c r="I69" s="278"/>
      <c r="J69" s="277">
        <v>0</v>
      </c>
      <c r="K69" s="278"/>
      <c r="M69" s="276" t="s">
        <v>1821</v>
      </c>
      <c r="N69" s="277">
        <v>1025565081</v>
      </c>
      <c r="O69" s="278">
        <v>1025565081</v>
      </c>
      <c r="P69" s="277">
        <v>0</v>
      </c>
      <c r="Q69" s="278">
        <v>0</v>
      </c>
    </row>
    <row r="70" spans="1:17">
      <c r="A70" s="279" t="s">
        <v>1790</v>
      </c>
      <c r="B70" s="491">
        <f>C69-B69</f>
        <v>0</v>
      </c>
      <c r="C70" s="492"/>
      <c r="D70" s="493">
        <v>0</v>
      </c>
      <c r="E70" s="494"/>
      <c r="G70" s="279" t="s">
        <v>1790</v>
      </c>
      <c r="H70" s="491">
        <f>I69-H69</f>
        <v>-1025565081</v>
      </c>
      <c r="I70" s="492"/>
      <c r="J70" s="493">
        <v>0</v>
      </c>
      <c r="K70" s="494"/>
      <c r="M70" s="279" t="s">
        <v>1790</v>
      </c>
      <c r="N70" s="491">
        <f>O69-N69</f>
        <v>0</v>
      </c>
      <c r="O70" s="492"/>
      <c r="P70" s="493">
        <v>0</v>
      </c>
      <c r="Q70" s="494"/>
    </row>
    <row r="71" spans="1:17" ht="24.75">
      <c r="A71" s="276" t="s">
        <v>1822</v>
      </c>
      <c r="B71" s="277">
        <v>837259000</v>
      </c>
      <c r="C71" s="278">
        <v>837259000</v>
      </c>
      <c r="D71" s="277">
        <v>0</v>
      </c>
      <c r="E71" s="278">
        <v>0</v>
      </c>
      <c r="G71" s="276" t="s">
        <v>1822</v>
      </c>
      <c r="H71" s="277">
        <v>837259000</v>
      </c>
      <c r="I71" s="278"/>
      <c r="J71" s="277">
        <v>0</v>
      </c>
      <c r="K71" s="278"/>
      <c r="M71" s="276" t="s">
        <v>1822</v>
      </c>
      <c r="N71" s="277">
        <v>837259000</v>
      </c>
      <c r="O71" s="278">
        <v>837259000</v>
      </c>
      <c r="P71" s="277">
        <v>0</v>
      </c>
      <c r="Q71" s="278">
        <v>0</v>
      </c>
    </row>
    <row r="72" spans="1:17">
      <c r="A72" s="279" t="s">
        <v>1790</v>
      </c>
      <c r="B72" s="491">
        <f>C71-B71</f>
        <v>0</v>
      </c>
      <c r="C72" s="492"/>
      <c r="D72" s="493">
        <v>0</v>
      </c>
      <c r="E72" s="494"/>
      <c r="G72" s="279" t="s">
        <v>1790</v>
      </c>
      <c r="H72" s="491">
        <f>I71-H71</f>
        <v>-837259000</v>
      </c>
      <c r="I72" s="492"/>
      <c r="J72" s="493">
        <v>0</v>
      </c>
      <c r="K72" s="494"/>
      <c r="M72" s="279" t="s">
        <v>1790</v>
      </c>
      <c r="N72" s="491">
        <f>O71-N71</f>
        <v>0</v>
      </c>
      <c r="O72" s="492"/>
      <c r="P72" s="493">
        <v>0</v>
      </c>
      <c r="Q72" s="494"/>
    </row>
    <row r="73" spans="1:17">
      <c r="A73" s="276" t="s">
        <v>1823</v>
      </c>
      <c r="B73" s="277">
        <v>837259000</v>
      </c>
      <c r="C73" s="278">
        <v>837259000</v>
      </c>
      <c r="D73" s="277">
        <v>0</v>
      </c>
      <c r="E73" s="278">
        <v>0</v>
      </c>
      <c r="G73" s="276" t="s">
        <v>1823</v>
      </c>
      <c r="H73" s="277">
        <v>837259000</v>
      </c>
      <c r="I73" s="278"/>
      <c r="J73" s="277">
        <v>0</v>
      </c>
      <c r="K73" s="278"/>
      <c r="M73" s="276" t="s">
        <v>1823</v>
      </c>
      <c r="N73" s="277">
        <v>837259000</v>
      </c>
      <c r="O73" s="278">
        <v>837259000</v>
      </c>
      <c r="P73" s="277">
        <v>0</v>
      </c>
      <c r="Q73" s="278">
        <v>0</v>
      </c>
    </row>
    <row r="74" spans="1:17">
      <c r="A74" s="279" t="s">
        <v>1790</v>
      </c>
      <c r="B74" s="491">
        <f>C73-B73</f>
        <v>0</v>
      </c>
      <c r="C74" s="492"/>
      <c r="D74" s="493">
        <v>0</v>
      </c>
      <c r="E74" s="494"/>
      <c r="G74" s="279" t="s">
        <v>1790</v>
      </c>
      <c r="H74" s="491">
        <f>I73-H73</f>
        <v>-837259000</v>
      </c>
      <c r="I74" s="492"/>
      <c r="J74" s="493">
        <v>0</v>
      </c>
      <c r="K74" s="494"/>
      <c r="M74" s="279" t="s">
        <v>1790</v>
      </c>
      <c r="N74" s="491">
        <f>O73-N73</f>
        <v>0</v>
      </c>
      <c r="O74" s="492"/>
      <c r="P74" s="493">
        <v>0</v>
      </c>
      <c r="Q74" s="494"/>
    </row>
    <row r="75" spans="1:17" ht="60.75">
      <c r="A75" s="276" t="s">
        <v>1824</v>
      </c>
      <c r="B75" s="277">
        <v>1162897960</v>
      </c>
      <c r="C75" s="278">
        <v>1162897960</v>
      </c>
      <c r="D75" s="277">
        <v>0</v>
      </c>
      <c r="E75" s="278">
        <v>0</v>
      </c>
      <c r="G75" s="276" t="s">
        <v>1824</v>
      </c>
      <c r="H75" s="277">
        <v>1162897960</v>
      </c>
      <c r="I75" s="278"/>
      <c r="J75" s="277">
        <v>0</v>
      </c>
      <c r="K75" s="278"/>
      <c r="M75" s="276" t="s">
        <v>1824</v>
      </c>
      <c r="N75" s="277">
        <v>1162897960</v>
      </c>
      <c r="O75" s="278">
        <v>1162897960</v>
      </c>
      <c r="P75" s="277">
        <v>0</v>
      </c>
      <c r="Q75" s="278">
        <v>0</v>
      </c>
    </row>
    <row r="76" spans="1:17">
      <c r="A76" s="279" t="s">
        <v>1790</v>
      </c>
      <c r="B76" s="493">
        <v>0</v>
      </c>
      <c r="C76" s="494"/>
      <c r="D76" s="493">
        <v>0</v>
      </c>
      <c r="E76" s="494"/>
      <c r="G76" s="279" t="s">
        <v>1790</v>
      </c>
      <c r="H76" s="493">
        <v>0</v>
      </c>
      <c r="I76" s="494"/>
      <c r="J76" s="493">
        <v>0</v>
      </c>
      <c r="K76" s="494"/>
      <c r="M76" s="279" t="s">
        <v>1790</v>
      </c>
      <c r="N76" s="493">
        <v>0</v>
      </c>
      <c r="O76" s="494"/>
      <c r="P76" s="493">
        <v>0</v>
      </c>
      <c r="Q76" s="494"/>
    </row>
    <row r="77" spans="1:17">
      <c r="A77" s="276" t="s">
        <v>1825</v>
      </c>
      <c r="B77" s="277">
        <v>1162897960</v>
      </c>
      <c r="C77" s="278">
        <v>1162897960</v>
      </c>
      <c r="D77" s="277">
        <v>0</v>
      </c>
      <c r="E77" s="278">
        <v>0</v>
      </c>
      <c r="G77" s="276" t="s">
        <v>1825</v>
      </c>
      <c r="H77" s="277">
        <v>1162897960</v>
      </c>
      <c r="I77" s="278"/>
      <c r="J77" s="277">
        <v>0</v>
      </c>
      <c r="K77" s="278"/>
      <c r="M77" s="276" t="s">
        <v>1825</v>
      </c>
      <c r="N77" s="277">
        <v>1162897960</v>
      </c>
      <c r="O77" s="278">
        <v>1162897960</v>
      </c>
      <c r="P77" s="277">
        <v>0</v>
      </c>
      <c r="Q77" s="278"/>
    </row>
    <row r="78" spans="1:17">
      <c r="A78" s="279" t="s">
        <v>1790</v>
      </c>
      <c r="B78" s="493">
        <v>0</v>
      </c>
      <c r="C78" s="494"/>
      <c r="D78" s="493">
        <v>0</v>
      </c>
      <c r="E78" s="494"/>
      <c r="G78" s="279" t="s">
        <v>1790</v>
      </c>
      <c r="H78" s="493">
        <v>0</v>
      </c>
      <c r="I78" s="494"/>
      <c r="J78" s="493">
        <v>0</v>
      </c>
      <c r="K78" s="494"/>
      <c r="M78" s="279" t="s">
        <v>1790</v>
      </c>
      <c r="N78" s="493">
        <v>0</v>
      </c>
      <c r="O78" s="494"/>
      <c r="P78" s="493">
        <v>0</v>
      </c>
      <c r="Q78" s="494"/>
    </row>
    <row r="79" spans="1:17" ht="72.75">
      <c r="A79" s="272" t="s">
        <v>1826</v>
      </c>
      <c r="B79" s="273">
        <v>3376883142</v>
      </c>
      <c r="C79" s="274">
        <f>+C81+C85+C89+C93+C97</f>
        <v>3376883142</v>
      </c>
      <c r="D79" s="273">
        <v>1855809222</v>
      </c>
      <c r="E79" s="274">
        <f>+E81+E85+E89+E93+E97</f>
        <v>1855809222</v>
      </c>
      <c r="G79" s="272" t="s">
        <v>1826</v>
      </c>
      <c r="H79" s="273">
        <v>3376883142</v>
      </c>
      <c r="I79" s="274">
        <v>3382027242</v>
      </c>
      <c r="J79" s="273">
        <v>1855809222</v>
      </c>
      <c r="K79" s="274">
        <v>1860953322</v>
      </c>
      <c r="M79" s="272" t="s">
        <v>1826</v>
      </c>
      <c r="N79" s="383">
        <v>3376883142</v>
      </c>
      <c r="O79" s="274">
        <v>3376883142</v>
      </c>
      <c r="P79" s="273">
        <v>1855809222</v>
      </c>
      <c r="Q79" s="274">
        <v>1855809222</v>
      </c>
    </row>
    <row r="80" spans="1:17">
      <c r="A80" s="275" t="s">
        <v>1790</v>
      </c>
      <c r="B80" s="487">
        <f>C79-B79</f>
        <v>0</v>
      </c>
      <c r="C80" s="488"/>
      <c r="D80" s="487">
        <f>E79-D79</f>
        <v>0</v>
      </c>
      <c r="E80" s="488"/>
      <c r="G80" s="275" t="s">
        <v>1790</v>
      </c>
      <c r="H80" s="487">
        <f>I79-H79</f>
        <v>5144100</v>
      </c>
      <c r="I80" s="488"/>
      <c r="J80" s="487">
        <f>K79-J79</f>
        <v>5144100</v>
      </c>
      <c r="K80" s="488"/>
      <c r="M80" s="275" t="s">
        <v>1790</v>
      </c>
      <c r="N80" s="487">
        <f>O79-N79</f>
        <v>0</v>
      </c>
      <c r="O80" s="488"/>
      <c r="P80" s="487">
        <f>Q79-P79</f>
        <v>0</v>
      </c>
      <c r="Q80" s="488"/>
    </row>
    <row r="81" spans="1:17" ht="48.75">
      <c r="A81" s="272" t="s">
        <v>1827</v>
      </c>
      <c r="B81" s="273">
        <v>358968000</v>
      </c>
      <c r="C81" s="274">
        <v>358968000</v>
      </c>
      <c r="D81" s="273">
        <v>251277600</v>
      </c>
      <c r="E81" s="274">
        <v>251277600</v>
      </c>
      <c r="G81" s="272" t="s">
        <v>1827</v>
      </c>
      <c r="H81" s="273">
        <v>358968000</v>
      </c>
      <c r="I81" s="274"/>
      <c r="J81" s="273">
        <v>251277600</v>
      </c>
      <c r="K81" s="274"/>
      <c r="M81" s="272" t="s">
        <v>1827</v>
      </c>
      <c r="N81" s="273">
        <v>358968000</v>
      </c>
      <c r="O81" s="274">
        <v>358968000</v>
      </c>
      <c r="P81" s="273">
        <v>251277600</v>
      </c>
      <c r="Q81" s="274">
        <v>251277600</v>
      </c>
    </row>
    <row r="82" spans="1:17">
      <c r="A82" s="275" t="s">
        <v>1790</v>
      </c>
      <c r="B82" s="489">
        <v>0</v>
      </c>
      <c r="C82" s="490"/>
      <c r="D82" s="489">
        <v>0</v>
      </c>
      <c r="E82" s="490"/>
      <c r="G82" s="275" t="s">
        <v>1790</v>
      </c>
      <c r="H82" s="489">
        <v>0</v>
      </c>
      <c r="I82" s="490"/>
      <c r="J82" s="489">
        <v>0</v>
      </c>
      <c r="K82" s="490"/>
      <c r="M82" s="275" t="s">
        <v>1790</v>
      </c>
      <c r="N82" s="487">
        <f>O81-N81</f>
        <v>0</v>
      </c>
      <c r="O82" s="488"/>
      <c r="P82" s="489">
        <v>0</v>
      </c>
      <c r="Q82" s="490"/>
    </row>
    <row r="83" spans="1:17">
      <c r="A83" s="272" t="s">
        <v>1828</v>
      </c>
      <c r="B83" s="273">
        <v>358968000</v>
      </c>
      <c r="C83" s="274">
        <v>358968000</v>
      </c>
      <c r="D83" s="273">
        <v>251277600</v>
      </c>
      <c r="E83" s="274">
        <v>251277600</v>
      </c>
      <c r="G83" s="272" t="s">
        <v>1828</v>
      </c>
      <c r="H83" s="273">
        <v>358968000</v>
      </c>
      <c r="I83" s="274"/>
      <c r="J83" s="273">
        <v>251277600</v>
      </c>
      <c r="K83" s="274"/>
      <c r="M83" s="272" t="s">
        <v>1828</v>
      </c>
      <c r="N83" s="273">
        <v>358968000</v>
      </c>
      <c r="O83" s="274">
        <v>358968000</v>
      </c>
      <c r="P83" s="273">
        <v>251277600</v>
      </c>
      <c r="Q83" s="274">
        <v>251277600</v>
      </c>
    </row>
    <row r="84" spans="1:17">
      <c r="A84" s="275" t="s">
        <v>1790</v>
      </c>
      <c r="B84" s="489">
        <v>0</v>
      </c>
      <c r="C84" s="490"/>
      <c r="D84" s="489">
        <v>0</v>
      </c>
      <c r="E84" s="490"/>
      <c r="G84" s="275" t="s">
        <v>1790</v>
      </c>
      <c r="H84" s="489">
        <v>0</v>
      </c>
      <c r="I84" s="490"/>
      <c r="J84" s="489">
        <v>0</v>
      </c>
      <c r="K84" s="490"/>
      <c r="M84" s="275" t="s">
        <v>1790</v>
      </c>
      <c r="N84" s="487">
        <f>O83-N83</f>
        <v>0</v>
      </c>
      <c r="O84" s="488"/>
      <c r="P84" s="489">
        <v>0</v>
      </c>
      <c r="Q84" s="490"/>
    </row>
    <row r="85" spans="1:17" ht="72.75">
      <c r="A85" s="272" t="s">
        <v>1829</v>
      </c>
      <c r="B85" s="273">
        <v>1010227000</v>
      </c>
      <c r="C85" s="274">
        <f>+C87</f>
        <v>1010227000</v>
      </c>
      <c r="D85" s="273">
        <v>404090800</v>
      </c>
      <c r="E85" s="274">
        <f>+E87</f>
        <v>404090800</v>
      </c>
      <c r="G85" s="272" t="s">
        <v>1829</v>
      </c>
      <c r="H85" s="273">
        <v>1010227000</v>
      </c>
      <c r="I85" s="274"/>
      <c r="J85" s="273">
        <v>404090800</v>
      </c>
      <c r="K85" s="274"/>
      <c r="M85" s="272" t="s">
        <v>1829</v>
      </c>
      <c r="N85" s="273">
        <v>1010227000</v>
      </c>
      <c r="O85" s="274">
        <v>1010227000</v>
      </c>
      <c r="P85" s="273">
        <v>404090800</v>
      </c>
      <c r="Q85" s="274">
        <v>404090800</v>
      </c>
    </row>
    <row r="86" spans="1:17">
      <c r="A86" s="275" t="s">
        <v>1790</v>
      </c>
      <c r="B86" s="489">
        <v>0</v>
      </c>
      <c r="C86" s="490"/>
      <c r="D86" s="489">
        <v>0</v>
      </c>
      <c r="E86" s="490"/>
      <c r="G86" s="275" t="s">
        <v>1790</v>
      </c>
      <c r="H86" s="489">
        <v>0</v>
      </c>
      <c r="I86" s="490"/>
      <c r="J86" s="489">
        <v>0</v>
      </c>
      <c r="K86" s="490"/>
      <c r="M86" s="275" t="s">
        <v>1790</v>
      </c>
      <c r="N86" s="487">
        <f>O85-N85</f>
        <v>0</v>
      </c>
      <c r="O86" s="488"/>
      <c r="P86" s="487">
        <f>Q85-P85</f>
        <v>0</v>
      </c>
      <c r="Q86" s="488"/>
    </row>
    <row r="87" spans="1:17">
      <c r="A87" s="272" t="s">
        <v>1830</v>
      </c>
      <c r="B87" s="273">
        <v>1010227000</v>
      </c>
      <c r="C87" s="274">
        <v>1010227000</v>
      </c>
      <c r="D87" s="273">
        <v>404090800</v>
      </c>
      <c r="E87" s="274">
        <v>404090800</v>
      </c>
      <c r="G87" s="272" t="s">
        <v>1830</v>
      </c>
      <c r="H87" s="273">
        <v>1010227000</v>
      </c>
      <c r="I87" s="274"/>
      <c r="J87" s="273">
        <v>404090800</v>
      </c>
      <c r="K87" s="274"/>
      <c r="M87" s="272" t="s">
        <v>1830</v>
      </c>
      <c r="N87" s="273">
        <v>1010227000</v>
      </c>
      <c r="O87" s="274">
        <v>1010227000</v>
      </c>
      <c r="P87" s="273">
        <v>404090800</v>
      </c>
      <c r="Q87" s="274">
        <v>404090800</v>
      </c>
    </row>
    <row r="88" spans="1:17">
      <c r="A88" s="275" t="s">
        <v>1790</v>
      </c>
      <c r="B88" s="489">
        <v>0</v>
      </c>
      <c r="C88" s="490"/>
      <c r="D88" s="489">
        <v>0</v>
      </c>
      <c r="E88" s="490"/>
      <c r="G88" s="275" t="s">
        <v>1790</v>
      </c>
      <c r="H88" s="489">
        <v>0</v>
      </c>
      <c r="I88" s="490"/>
      <c r="J88" s="489">
        <v>0</v>
      </c>
      <c r="K88" s="490"/>
      <c r="M88" s="275" t="s">
        <v>1790</v>
      </c>
      <c r="N88" s="487">
        <f>O87-N87</f>
        <v>0</v>
      </c>
      <c r="O88" s="488"/>
      <c r="P88" s="487">
        <f>Q87-P87</f>
        <v>0</v>
      </c>
      <c r="Q88" s="488"/>
    </row>
    <row r="89" spans="1:17" ht="60.75">
      <c r="A89" s="272" t="s">
        <v>1831</v>
      </c>
      <c r="B89" s="273">
        <v>703044492</v>
      </c>
      <c r="C89" s="274">
        <f>+C91</f>
        <v>703044492</v>
      </c>
      <c r="D89" s="273">
        <v>589454556</v>
      </c>
      <c r="E89" s="274">
        <f>+E91</f>
        <v>589454556</v>
      </c>
      <c r="G89" s="272" t="s">
        <v>1831</v>
      </c>
      <c r="H89" s="273">
        <v>703044492</v>
      </c>
      <c r="I89" s="274"/>
      <c r="J89" s="273">
        <v>589454556</v>
      </c>
      <c r="K89" s="274"/>
      <c r="M89" s="272" t="s">
        <v>1831</v>
      </c>
      <c r="N89" s="273">
        <v>703044492</v>
      </c>
      <c r="O89" s="274">
        <v>703044492</v>
      </c>
      <c r="P89" s="273">
        <v>589454556</v>
      </c>
      <c r="Q89" s="274">
        <v>589454556</v>
      </c>
    </row>
    <row r="90" spans="1:17">
      <c r="A90" s="275" t="s">
        <v>1790</v>
      </c>
      <c r="B90" s="487">
        <f>C89-B89</f>
        <v>0</v>
      </c>
      <c r="C90" s="488"/>
      <c r="D90" s="487">
        <f>E89-D89</f>
        <v>0</v>
      </c>
      <c r="E90" s="488"/>
      <c r="G90" s="275" t="s">
        <v>1790</v>
      </c>
      <c r="H90" s="487">
        <f>I89-H89</f>
        <v>-703044492</v>
      </c>
      <c r="I90" s="488"/>
      <c r="J90" s="487">
        <f>K89-J89</f>
        <v>-589454556</v>
      </c>
      <c r="K90" s="488"/>
      <c r="M90" s="275" t="s">
        <v>1790</v>
      </c>
      <c r="N90" s="487">
        <f>O89-N89</f>
        <v>0</v>
      </c>
      <c r="O90" s="488"/>
      <c r="P90" s="487">
        <f>Q89-P89</f>
        <v>0</v>
      </c>
      <c r="Q90" s="488"/>
    </row>
    <row r="91" spans="1:17">
      <c r="A91" s="272" t="s">
        <v>1832</v>
      </c>
      <c r="B91" s="273">
        <v>703044492</v>
      </c>
      <c r="C91" s="273">
        <v>703044492</v>
      </c>
      <c r="D91" s="273">
        <v>589454556</v>
      </c>
      <c r="E91" s="273">
        <v>589454556</v>
      </c>
      <c r="G91" s="272" t="s">
        <v>1832</v>
      </c>
      <c r="H91" s="273">
        <v>703044492</v>
      </c>
      <c r="I91" s="274"/>
      <c r="J91" s="273">
        <v>589454556</v>
      </c>
      <c r="K91" s="274"/>
      <c r="M91" s="272" t="s">
        <v>1832</v>
      </c>
      <c r="N91" s="273">
        <v>703044492</v>
      </c>
      <c r="O91" s="274">
        <v>703044492</v>
      </c>
      <c r="P91" s="273">
        <v>589454556</v>
      </c>
      <c r="Q91" s="274">
        <v>589454556</v>
      </c>
    </row>
    <row r="92" spans="1:17">
      <c r="A92" s="275" t="s">
        <v>1790</v>
      </c>
      <c r="B92" s="487">
        <f>C91-B91</f>
        <v>0</v>
      </c>
      <c r="C92" s="488"/>
      <c r="D92" s="487">
        <f>E91-D91</f>
        <v>0</v>
      </c>
      <c r="E92" s="488"/>
      <c r="G92" s="275" t="s">
        <v>1790</v>
      </c>
      <c r="H92" s="487">
        <f>I91-H91</f>
        <v>-703044492</v>
      </c>
      <c r="I92" s="488"/>
      <c r="J92" s="487">
        <f>K91-J91</f>
        <v>-589454556</v>
      </c>
      <c r="K92" s="488"/>
      <c r="M92" s="275" t="s">
        <v>1790</v>
      </c>
      <c r="N92" s="487">
        <f>O91-N91</f>
        <v>0</v>
      </c>
      <c r="O92" s="488"/>
      <c r="P92" s="487">
        <f>Q91-P91</f>
        <v>0</v>
      </c>
      <c r="Q92" s="488"/>
    </row>
    <row r="93" spans="1:17" ht="36.75">
      <c r="A93" s="272" t="s">
        <v>1833</v>
      </c>
      <c r="B93" s="273">
        <v>563260000</v>
      </c>
      <c r="C93" s="274">
        <v>563260000</v>
      </c>
      <c r="D93" s="273">
        <v>173606666</v>
      </c>
      <c r="E93" s="273">
        <v>173606666</v>
      </c>
      <c r="G93" s="272" t="s">
        <v>1833</v>
      </c>
      <c r="H93" s="273">
        <v>563260000</v>
      </c>
      <c r="I93" s="274"/>
      <c r="J93" s="273">
        <v>173606666</v>
      </c>
      <c r="K93" s="273"/>
      <c r="M93" s="272" t="s">
        <v>1833</v>
      </c>
      <c r="N93" s="273">
        <v>563260000</v>
      </c>
      <c r="O93" s="274">
        <v>563260000</v>
      </c>
      <c r="P93" s="273">
        <v>173606666</v>
      </c>
      <c r="Q93" s="273">
        <v>173606666</v>
      </c>
    </row>
    <row r="94" spans="1:17">
      <c r="A94" s="275" t="s">
        <v>1790</v>
      </c>
      <c r="B94" s="487">
        <f>C93-B93</f>
        <v>0</v>
      </c>
      <c r="C94" s="488"/>
      <c r="D94" s="487">
        <f>E93-D93</f>
        <v>0</v>
      </c>
      <c r="E94" s="488"/>
      <c r="G94" s="275" t="s">
        <v>1790</v>
      </c>
      <c r="H94" s="487">
        <f>I93-H93</f>
        <v>-563260000</v>
      </c>
      <c r="I94" s="488"/>
      <c r="J94" s="487">
        <f>K93-J93</f>
        <v>-173606666</v>
      </c>
      <c r="K94" s="488"/>
      <c r="M94" s="275" t="s">
        <v>1790</v>
      </c>
      <c r="N94" s="487">
        <f>O93-N93</f>
        <v>0</v>
      </c>
      <c r="O94" s="488"/>
      <c r="P94" s="487">
        <f>Q93-P93</f>
        <v>0</v>
      </c>
      <c r="Q94" s="488"/>
    </row>
    <row r="95" spans="1:17">
      <c r="A95" s="272" t="s">
        <v>1834</v>
      </c>
      <c r="B95" s="273">
        <v>563260000</v>
      </c>
      <c r="C95" s="274">
        <v>563260000</v>
      </c>
      <c r="D95" s="273">
        <v>173606666</v>
      </c>
      <c r="E95" s="273">
        <v>173606666</v>
      </c>
      <c r="G95" s="272" t="s">
        <v>1834</v>
      </c>
      <c r="H95" s="273">
        <v>563260000</v>
      </c>
      <c r="I95" s="274"/>
      <c r="J95" s="273">
        <v>173606666</v>
      </c>
      <c r="K95" s="273"/>
      <c r="M95" s="272" t="s">
        <v>1834</v>
      </c>
      <c r="N95" s="273">
        <v>563260000</v>
      </c>
      <c r="O95" s="274">
        <v>563260000</v>
      </c>
      <c r="P95" s="273">
        <v>173606666</v>
      </c>
      <c r="Q95" s="273">
        <v>173606666</v>
      </c>
    </row>
    <row r="96" spans="1:17">
      <c r="A96" s="275" t="s">
        <v>1790</v>
      </c>
      <c r="B96" s="489">
        <v>0</v>
      </c>
      <c r="C96" s="490"/>
      <c r="D96" s="487">
        <f>E95-D95</f>
        <v>0</v>
      </c>
      <c r="E96" s="488"/>
      <c r="G96" s="275" t="s">
        <v>1790</v>
      </c>
      <c r="H96" s="487">
        <v>0</v>
      </c>
      <c r="I96" s="488"/>
      <c r="J96" s="487">
        <f>K95-J95</f>
        <v>-173606666</v>
      </c>
      <c r="K96" s="488"/>
      <c r="M96" s="275" t="s">
        <v>1790</v>
      </c>
      <c r="N96" s="487">
        <v>0</v>
      </c>
      <c r="O96" s="488"/>
      <c r="P96" s="487">
        <f>Q95-P95</f>
        <v>0</v>
      </c>
      <c r="Q96" s="488"/>
    </row>
    <row r="97" spans="1:17" ht="36.75">
      <c r="A97" s="272" t="s">
        <v>1835</v>
      </c>
      <c r="B97" s="273">
        <v>741383650</v>
      </c>
      <c r="C97" s="274">
        <f>+C99+C101</f>
        <v>741383650</v>
      </c>
      <c r="D97" s="273">
        <v>437379600</v>
      </c>
      <c r="E97" s="274">
        <f>+E99</f>
        <v>437379600</v>
      </c>
      <c r="G97" s="272" t="s">
        <v>1835</v>
      </c>
      <c r="H97" s="273">
        <v>741383650</v>
      </c>
      <c r="I97" s="274"/>
      <c r="J97" s="273">
        <v>437379600</v>
      </c>
      <c r="K97" s="274"/>
      <c r="M97" s="272" t="s">
        <v>1835</v>
      </c>
      <c r="N97" s="273">
        <v>741383650</v>
      </c>
      <c r="O97" s="274">
        <v>741383650</v>
      </c>
      <c r="P97" s="273">
        <v>437379600</v>
      </c>
      <c r="Q97" s="274">
        <v>437379600</v>
      </c>
    </row>
    <row r="98" spans="1:17">
      <c r="A98" s="275" t="s">
        <v>1790</v>
      </c>
      <c r="B98" s="487">
        <f>C97-B97</f>
        <v>0</v>
      </c>
      <c r="C98" s="488"/>
      <c r="D98" s="487">
        <f>E97-D97</f>
        <v>0</v>
      </c>
      <c r="E98" s="488"/>
      <c r="G98" s="275" t="s">
        <v>1790</v>
      </c>
      <c r="H98" s="487">
        <f>I97-H97</f>
        <v>-741383650</v>
      </c>
      <c r="I98" s="488"/>
      <c r="J98" s="487">
        <f>K97-J97</f>
        <v>-437379600</v>
      </c>
      <c r="K98" s="488"/>
      <c r="M98" s="275" t="s">
        <v>1790</v>
      </c>
      <c r="N98" s="487">
        <f>O97-N97</f>
        <v>0</v>
      </c>
      <c r="O98" s="488"/>
      <c r="P98" s="487">
        <f>Q97-P97</f>
        <v>0</v>
      </c>
      <c r="Q98" s="488"/>
    </row>
    <row r="99" spans="1:17">
      <c r="A99" s="272" t="s">
        <v>1836</v>
      </c>
      <c r="B99" s="273">
        <v>728966000</v>
      </c>
      <c r="C99" s="274">
        <v>728966000</v>
      </c>
      <c r="D99" s="273">
        <v>437379600</v>
      </c>
      <c r="E99" s="273">
        <v>437379600</v>
      </c>
      <c r="G99" s="272" t="s">
        <v>1836</v>
      </c>
      <c r="H99" s="273">
        <v>728966000</v>
      </c>
      <c r="I99" s="274"/>
      <c r="J99" s="273">
        <v>437379600</v>
      </c>
      <c r="K99" s="273"/>
      <c r="M99" s="272" t="s">
        <v>1836</v>
      </c>
      <c r="N99" s="273">
        <v>728966000</v>
      </c>
      <c r="O99" s="274">
        <v>728966000</v>
      </c>
      <c r="P99" s="273">
        <v>437379600</v>
      </c>
      <c r="Q99" s="273">
        <v>437379600</v>
      </c>
    </row>
    <row r="100" spans="1:17">
      <c r="A100" s="275" t="s">
        <v>1790</v>
      </c>
      <c r="B100" s="489">
        <v>0</v>
      </c>
      <c r="C100" s="490"/>
      <c r="D100" s="489">
        <v>0</v>
      </c>
      <c r="E100" s="490"/>
      <c r="G100" s="275" t="s">
        <v>1790</v>
      </c>
      <c r="H100" s="489">
        <v>0</v>
      </c>
      <c r="I100" s="490"/>
      <c r="J100" s="489">
        <v>0</v>
      </c>
      <c r="K100" s="490"/>
      <c r="M100" s="275" t="s">
        <v>1790</v>
      </c>
      <c r="N100" s="489">
        <v>0</v>
      </c>
      <c r="O100" s="490"/>
      <c r="P100" s="489">
        <v>0</v>
      </c>
      <c r="Q100" s="490"/>
    </row>
    <row r="101" spans="1:17">
      <c r="A101" s="272" t="s">
        <v>1837</v>
      </c>
      <c r="B101" s="273">
        <v>12417650</v>
      </c>
      <c r="C101" s="274">
        <v>12417650</v>
      </c>
      <c r="D101" s="273">
        <v>0</v>
      </c>
      <c r="E101" s="274">
        <v>0</v>
      </c>
      <c r="G101" s="272" t="s">
        <v>1837</v>
      </c>
      <c r="H101" s="273">
        <v>12417650</v>
      </c>
      <c r="I101" s="274"/>
      <c r="J101" s="273">
        <v>0</v>
      </c>
      <c r="K101" s="274"/>
      <c r="M101" s="272" t="s">
        <v>1837</v>
      </c>
      <c r="N101" s="273">
        <v>12417650</v>
      </c>
      <c r="O101" s="274">
        <v>12417650</v>
      </c>
      <c r="P101" s="273">
        <v>0</v>
      </c>
      <c r="Q101" s="274">
        <v>0</v>
      </c>
    </row>
    <row r="102" spans="1:17">
      <c r="A102" s="275" t="s">
        <v>1790</v>
      </c>
      <c r="B102" s="489">
        <v>0</v>
      </c>
      <c r="C102" s="490"/>
      <c r="D102" s="489">
        <v>0</v>
      </c>
      <c r="E102" s="490"/>
      <c r="G102" s="275" t="s">
        <v>1790</v>
      </c>
      <c r="H102" s="489">
        <v>0</v>
      </c>
      <c r="I102" s="490"/>
      <c r="J102" s="489">
        <v>0</v>
      </c>
      <c r="K102" s="490"/>
      <c r="M102" s="275" t="s">
        <v>1790</v>
      </c>
      <c r="N102" s="487">
        <f>O101-N101</f>
        <v>0</v>
      </c>
      <c r="O102" s="488"/>
      <c r="P102" s="487">
        <f>Q101-P101</f>
        <v>0</v>
      </c>
      <c r="Q102" s="488"/>
    </row>
    <row r="103" spans="1:17" ht="48.75">
      <c r="A103" s="264" t="s">
        <v>1838</v>
      </c>
      <c r="B103" s="265">
        <v>3108570108</v>
      </c>
      <c r="C103" s="266">
        <v>3108570108</v>
      </c>
      <c r="D103" s="265">
        <v>165013416</v>
      </c>
      <c r="E103" s="266">
        <v>165013416</v>
      </c>
      <c r="G103" s="264" t="s">
        <v>1838</v>
      </c>
      <c r="H103" s="265">
        <v>3108570108</v>
      </c>
      <c r="I103" s="266">
        <v>3108570108</v>
      </c>
      <c r="J103" s="265">
        <v>165013416</v>
      </c>
      <c r="K103" s="266">
        <v>165013416</v>
      </c>
      <c r="M103" s="264" t="s">
        <v>1838</v>
      </c>
      <c r="N103" s="265">
        <v>3108570108</v>
      </c>
      <c r="O103" s="266">
        <v>3108570108</v>
      </c>
      <c r="P103" s="265">
        <v>165013416</v>
      </c>
      <c r="Q103" s="266">
        <v>165013416</v>
      </c>
    </row>
    <row r="104" spans="1:17">
      <c r="A104" s="267" t="s">
        <v>1790</v>
      </c>
      <c r="B104" s="485">
        <f>C103-B103</f>
        <v>0</v>
      </c>
      <c r="C104" s="486"/>
      <c r="D104" s="485">
        <f>E103-D103</f>
        <v>0</v>
      </c>
      <c r="E104" s="486"/>
      <c r="G104" s="267" t="s">
        <v>1790</v>
      </c>
      <c r="H104" s="485">
        <f>I103-H103</f>
        <v>0</v>
      </c>
      <c r="I104" s="486"/>
      <c r="J104" s="485">
        <f>K103-J103</f>
        <v>0</v>
      </c>
      <c r="K104" s="486"/>
      <c r="M104" s="267" t="s">
        <v>1790</v>
      </c>
      <c r="N104" s="485">
        <f>O103-N103</f>
        <v>0</v>
      </c>
      <c r="O104" s="486"/>
      <c r="P104" s="485">
        <f>Q103-P103</f>
        <v>0</v>
      </c>
      <c r="Q104" s="486"/>
    </row>
    <row r="105" spans="1:17" ht="36.75">
      <c r="A105" s="264" t="s">
        <v>1839</v>
      </c>
      <c r="B105" s="265">
        <v>3108570108</v>
      </c>
      <c r="C105" s="266">
        <v>3108570108</v>
      </c>
      <c r="D105" s="265">
        <v>165013416</v>
      </c>
      <c r="E105" s="266">
        <v>165013416</v>
      </c>
      <c r="G105" s="264" t="s">
        <v>1839</v>
      </c>
      <c r="H105" s="265">
        <v>3108570108</v>
      </c>
      <c r="I105" s="266">
        <v>3108570108</v>
      </c>
      <c r="J105" s="265">
        <v>165013416</v>
      </c>
      <c r="K105" s="266">
        <v>165013416</v>
      </c>
      <c r="M105" s="264" t="s">
        <v>1839</v>
      </c>
      <c r="N105" s="265">
        <v>3108570108</v>
      </c>
      <c r="O105" s="266">
        <v>3108570108</v>
      </c>
      <c r="P105" s="265">
        <v>165013416</v>
      </c>
      <c r="Q105" s="266">
        <v>165013416</v>
      </c>
    </row>
    <row r="106" spans="1:17">
      <c r="A106" s="267" t="s">
        <v>1790</v>
      </c>
      <c r="B106" s="485">
        <f>C105-B105</f>
        <v>0</v>
      </c>
      <c r="C106" s="486"/>
      <c r="D106" s="485">
        <f>E105-D105</f>
        <v>0</v>
      </c>
      <c r="E106" s="486"/>
      <c r="G106" s="267" t="s">
        <v>1790</v>
      </c>
      <c r="H106" s="485">
        <f>I105-H105</f>
        <v>0</v>
      </c>
      <c r="I106" s="486"/>
      <c r="J106" s="485">
        <f>K105-J105</f>
        <v>0</v>
      </c>
      <c r="K106" s="486"/>
      <c r="M106" s="267" t="s">
        <v>1790</v>
      </c>
      <c r="N106" s="485">
        <f>O105-N105</f>
        <v>0</v>
      </c>
      <c r="O106" s="486"/>
      <c r="P106" s="485">
        <f>Q105-P105</f>
        <v>0</v>
      </c>
      <c r="Q106" s="486"/>
    </row>
    <row r="107" spans="1:17">
      <c r="A107" s="264" t="s">
        <v>1840</v>
      </c>
      <c r="B107" s="265">
        <v>3108570108</v>
      </c>
      <c r="C107" s="266">
        <v>3108570108</v>
      </c>
      <c r="D107" s="265">
        <v>165013416</v>
      </c>
      <c r="E107" s="266">
        <v>165013416</v>
      </c>
      <c r="G107" s="264" t="s">
        <v>1840</v>
      </c>
      <c r="H107" s="265">
        <v>3108570108</v>
      </c>
      <c r="I107" s="266">
        <v>3108570108</v>
      </c>
      <c r="J107" s="265">
        <v>165013416</v>
      </c>
      <c r="K107" s="266">
        <v>165013416</v>
      </c>
      <c r="M107" s="264" t="s">
        <v>1840</v>
      </c>
      <c r="N107" s="265">
        <v>3108570108</v>
      </c>
      <c r="O107" s="266">
        <v>3108570108</v>
      </c>
      <c r="P107" s="265">
        <v>165013416</v>
      </c>
      <c r="Q107" s="266">
        <v>165013416</v>
      </c>
    </row>
    <row r="108" spans="1:17">
      <c r="A108" s="267" t="s">
        <v>1790</v>
      </c>
      <c r="B108" s="485">
        <f>C107-B107</f>
        <v>0</v>
      </c>
      <c r="C108" s="486"/>
      <c r="D108" s="485">
        <f>E107-D107</f>
        <v>0</v>
      </c>
      <c r="E108" s="486"/>
      <c r="G108" s="267" t="s">
        <v>1790</v>
      </c>
      <c r="H108" s="485">
        <f>I107-H107</f>
        <v>0</v>
      </c>
      <c r="I108" s="486"/>
      <c r="J108" s="485">
        <f>K107-J107</f>
        <v>0</v>
      </c>
      <c r="K108" s="486"/>
      <c r="M108" s="267" t="s">
        <v>1790</v>
      </c>
      <c r="N108" s="485">
        <f>O107-N107</f>
        <v>0</v>
      </c>
      <c r="O108" s="486"/>
      <c r="P108" s="485">
        <f>Q107-P107</f>
        <v>0</v>
      </c>
      <c r="Q108" s="486"/>
    </row>
    <row r="109" spans="1:17" ht="48.75">
      <c r="A109" s="268" t="s">
        <v>1841</v>
      </c>
      <c r="B109" s="269">
        <v>9403494092</v>
      </c>
      <c r="C109" s="270">
        <f>+C111+C115</f>
        <v>9403494092</v>
      </c>
      <c r="D109" s="269">
        <v>7202881351</v>
      </c>
      <c r="E109" s="270">
        <f>+E111+E115</f>
        <v>7202881351</v>
      </c>
      <c r="G109" s="268" t="s">
        <v>1841</v>
      </c>
      <c r="H109" s="269">
        <v>9403494092</v>
      </c>
      <c r="I109" s="270">
        <v>9398349992</v>
      </c>
      <c r="J109" s="269">
        <v>7202881351</v>
      </c>
      <c r="K109" s="270">
        <v>7197737251</v>
      </c>
      <c r="M109" s="268" t="s">
        <v>1841</v>
      </c>
      <c r="N109" s="269">
        <v>9403494092</v>
      </c>
      <c r="O109" s="270">
        <v>9403494092</v>
      </c>
      <c r="P109" s="269">
        <v>7202881351</v>
      </c>
      <c r="Q109" s="270">
        <v>7202881351</v>
      </c>
    </row>
    <row r="110" spans="1:17">
      <c r="A110" s="271" t="s">
        <v>1790</v>
      </c>
      <c r="B110" s="482">
        <f>C109-B109</f>
        <v>0</v>
      </c>
      <c r="C110" s="483"/>
      <c r="D110" s="482">
        <f>E109-D109</f>
        <v>0</v>
      </c>
      <c r="E110" s="483"/>
      <c r="G110" s="271" t="s">
        <v>1790</v>
      </c>
      <c r="H110" s="482">
        <f>I109-H109</f>
        <v>-5144100</v>
      </c>
      <c r="I110" s="483"/>
      <c r="J110" s="482">
        <f>K109-J109</f>
        <v>-5144100</v>
      </c>
      <c r="K110" s="483"/>
      <c r="M110" s="271" t="s">
        <v>1790</v>
      </c>
      <c r="N110" s="482">
        <f>O109-N109</f>
        <v>0</v>
      </c>
      <c r="O110" s="483"/>
      <c r="P110" s="482">
        <f>Q109-P109</f>
        <v>0</v>
      </c>
      <c r="Q110" s="483"/>
    </row>
    <row r="111" spans="1:17" ht="48.75">
      <c r="A111" s="268" t="s">
        <v>1842</v>
      </c>
      <c r="B111" s="269">
        <v>1139995031</v>
      </c>
      <c r="C111" s="270">
        <v>1139995031</v>
      </c>
      <c r="D111" s="269">
        <v>119437360</v>
      </c>
      <c r="E111" s="270">
        <v>119437360</v>
      </c>
      <c r="G111" s="268" t="s">
        <v>1842</v>
      </c>
      <c r="H111" s="269">
        <v>1139995031</v>
      </c>
      <c r="I111" s="270"/>
      <c r="J111" s="269">
        <v>119437360</v>
      </c>
      <c r="K111" s="270"/>
      <c r="M111" s="268" t="s">
        <v>1842</v>
      </c>
      <c r="N111" s="269">
        <v>1139995031</v>
      </c>
      <c r="O111" s="270">
        <v>1139995031</v>
      </c>
      <c r="P111" s="269">
        <v>119437360</v>
      </c>
      <c r="Q111" s="270">
        <v>119437360</v>
      </c>
    </row>
    <row r="112" spans="1:17">
      <c r="A112" s="271" t="s">
        <v>1790</v>
      </c>
      <c r="B112" s="482">
        <f>C111-B111</f>
        <v>0</v>
      </c>
      <c r="C112" s="483"/>
      <c r="D112" s="482">
        <f>E111-D111</f>
        <v>0</v>
      </c>
      <c r="E112" s="483"/>
      <c r="G112" s="271" t="s">
        <v>1790</v>
      </c>
      <c r="H112" s="482">
        <f>I111-H111</f>
        <v>-1139995031</v>
      </c>
      <c r="I112" s="483"/>
      <c r="J112" s="482">
        <f>K111-J111</f>
        <v>-119437360</v>
      </c>
      <c r="K112" s="483"/>
      <c r="M112" s="271" t="s">
        <v>1790</v>
      </c>
      <c r="N112" s="482">
        <f>O111-N111</f>
        <v>0</v>
      </c>
      <c r="O112" s="483"/>
      <c r="P112" s="482">
        <f>Q111-P111</f>
        <v>0</v>
      </c>
      <c r="Q112" s="483"/>
    </row>
    <row r="113" spans="1:17">
      <c r="A113" s="268" t="s">
        <v>1843</v>
      </c>
      <c r="B113" s="269">
        <v>1139995031</v>
      </c>
      <c r="C113" s="270">
        <v>1139995031</v>
      </c>
      <c r="D113" s="269">
        <v>119437360</v>
      </c>
      <c r="E113" s="270">
        <v>119437360</v>
      </c>
      <c r="G113" s="268" t="s">
        <v>1843</v>
      </c>
      <c r="H113" s="269">
        <v>1139995031</v>
      </c>
      <c r="I113" s="270"/>
      <c r="J113" s="269">
        <v>119437360</v>
      </c>
      <c r="K113" s="270"/>
      <c r="M113" s="268" t="s">
        <v>1843</v>
      </c>
      <c r="N113" s="269">
        <v>1139995031</v>
      </c>
      <c r="O113" s="270">
        <v>1139995031</v>
      </c>
      <c r="P113" s="269">
        <v>119437360</v>
      </c>
      <c r="Q113" s="270">
        <v>119437360</v>
      </c>
    </row>
    <row r="114" spans="1:17">
      <c r="A114" s="271" t="s">
        <v>1790</v>
      </c>
      <c r="B114" s="482">
        <f>C113-B113</f>
        <v>0</v>
      </c>
      <c r="C114" s="483"/>
      <c r="D114" s="482">
        <f>E113-D113</f>
        <v>0</v>
      </c>
      <c r="E114" s="483"/>
      <c r="G114" s="271" t="s">
        <v>1790</v>
      </c>
      <c r="H114" s="482">
        <f>I113-H113</f>
        <v>-1139995031</v>
      </c>
      <c r="I114" s="483"/>
      <c r="J114" s="482">
        <f>K113-J113</f>
        <v>-119437360</v>
      </c>
      <c r="K114" s="483"/>
      <c r="M114" s="271" t="s">
        <v>1790</v>
      </c>
      <c r="N114" s="482">
        <f>O113-N113</f>
        <v>0</v>
      </c>
      <c r="O114" s="483"/>
      <c r="P114" s="482">
        <f>Q113-P113</f>
        <v>0</v>
      </c>
      <c r="Q114" s="483"/>
    </row>
    <row r="115" spans="1:17" ht="24.75">
      <c r="A115" s="268" t="s">
        <v>1844</v>
      </c>
      <c r="B115" s="269">
        <v>8263499061</v>
      </c>
      <c r="C115" s="270">
        <v>8263499061</v>
      </c>
      <c r="D115" s="269">
        <v>7083443991</v>
      </c>
      <c r="E115" s="270">
        <f>+E117+E119</f>
        <v>7083443991</v>
      </c>
      <c r="G115" s="268" t="s">
        <v>1844</v>
      </c>
      <c r="H115" s="269">
        <v>8263499061</v>
      </c>
      <c r="I115" s="270"/>
      <c r="J115" s="269">
        <v>7083443991</v>
      </c>
      <c r="K115" s="270"/>
      <c r="M115" s="268" t="s">
        <v>1844</v>
      </c>
      <c r="N115" s="269">
        <v>8263499061</v>
      </c>
      <c r="O115" s="270">
        <v>8263499061</v>
      </c>
      <c r="P115" s="269">
        <v>7083443991</v>
      </c>
      <c r="Q115" s="270">
        <v>7083443991</v>
      </c>
    </row>
    <row r="116" spans="1:17">
      <c r="A116" s="271" t="s">
        <v>1790</v>
      </c>
      <c r="B116" s="482">
        <f>C115-B115</f>
        <v>0</v>
      </c>
      <c r="C116" s="483"/>
      <c r="D116" s="482">
        <f>E115-D115</f>
        <v>0</v>
      </c>
      <c r="E116" s="483"/>
      <c r="G116" s="271" t="s">
        <v>1790</v>
      </c>
      <c r="H116" s="482">
        <f>I115-H115</f>
        <v>-8263499061</v>
      </c>
      <c r="I116" s="483"/>
      <c r="J116" s="482">
        <f>K115-J115</f>
        <v>-7083443991</v>
      </c>
      <c r="K116" s="483"/>
      <c r="M116" s="271" t="s">
        <v>1790</v>
      </c>
      <c r="N116" s="482">
        <f>O115-N115</f>
        <v>0</v>
      </c>
      <c r="O116" s="483"/>
      <c r="P116" s="482">
        <f>Q115-P115</f>
        <v>0</v>
      </c>
      <c r="Q116" s="483"/>
    </row>
    <row r="117" spans="1:17">
      <c r="A117" s="268" t="s">
        <v>1845</v>
      </c>
      <c r="B117" s="269">
        <v>5763225728</v>
      </c>
      <c r="C117" s="270">
        <v>5763225728</v>
      </c>
      <c r="D117" s="269">
        <v>4932653990</v>
      </c>
      <c r="E117" s="270">
        <v>4932653990</v>
      </c>
      <c r="G117" s="268" t="s">
        <v>1845</v>
      </c>
      <c r="H117" s="269">
        <v>5763225728</v>
      </c>
      <c r="I117" s="270"/>
      <c r="J117" s="269">
        <v>4932653990</v>
      </c>
      <c r="K117" s="270"/>
      <c r="M117" s="268" t="s">
        <v>1845</v>
      </c>
      <c r="N117" s="269">
        <v>5763225728</v>
      </c>
      <c r="O117" s="270">
        <v>5763225728</v>
      </c>
      <c r="P117" s="269">
        <v>4932653990</v>
      </c>
      <c r="Q117" s="270">
        <v>4932653990</v>
      </c>
    </row>
    <row r="118" spans="1:17">
      <c r="A118" s="271" t="s">
        <v>1790</v>
      </c>
      <c r="B118" s="482">
        <f>C117-B117</f>
        <v>0</v>
      </c>
      <c r="C118" s="483"/>
      <c r="D118" s="482">
        <f>E117-D117</f>
        <v>0</v>
      </c>
      <c r="E118" s="483"/>
      <c r="G118" s="271" t="s">
        <v>1790</v>
      </c>
      <c r="H118" s="482">
        <f>I117-H117</f>
        <v>-5763225728</v>
      </c>
      <c r="I118" s="483"/>
      <c r="J118" s="482">
        <f>K117-J117</f>
        <v>-4932653990</v>
      </c>
      <c r="K118" s="483"/>
      <c r="M118" s="271" t="s">
        <v>1790</v>
      </c>
      <c r="N118" s="482">
        <f>O117-N117</f>
        <v>0</v>
      </c>
      <c r="O118" s="483"/>
      <c r="P118" s="482">
        <f>Q117-P117</f>
        <v>0</v>
      </c>
      <c r="Q118" s="483"/>
    </row>
    <row r="119" spans="1:17">
      <c r="A119" s="268">
        <v>1698</v>
      </c>
      <c r="B119" s="269">
        <v>2500273333</v>
      </c>
      <c r="C119" s="270">
        <v>2500273333</v>
      </c>
      <c r="D119" s="269">
        <v>2150790001</v>
      </c>
      <c r="E119" s="269">
        <v>2150790001</v>
      </c>
      <c r="G119" s="268">
        <v>1698</v>
      </c>
      <c r="H119" s="269">
        <v>2500273333</v>
      </c>
      <c r="I119" s="270"/>
      <c r="J119" s="269">
        <v>2150790001</v>
      </c>
      <c r="K119" s="269"/>
      <c r="M119" s="268">
        <v>1698</v>
      </c>
      <c r="N119" s="269">
        <v>2500273333</v>
      </c>
      <c r="O119" s="270">
        <v>2500273333</v>
      </c>
      <c r="P119" s="269">
        <v>2150790001</v>
      </c>
      <c r="Q119" s="269">
        <v>2150790001</v>
      </c>
    </row>
    <row r="120" spans="1:17">
      <c r="A120" s="271" t="s">
        <v>1790</v>
      </c>
      <c r="B120" s="482">
        <f>C119-B119</f>
        <v>0</v>
      </c>
      <c r="C120" s="483"/>
      <c r="D120" s="482">
        <f>E119-D119</f>
        <v>0</v>
      </c>
      <c r="E120" s="483"/>
      <c r="G120" s="271" t="s">
        <v>1790</v>
      </c>
      <c r="H120" s="482">
        <f>I119-H119</f>
        <v>-2500273333</v>
      </c>
      <c r="I120" s="483"/>
      <c r="J120" s="482">
        <f>K119-J119</f>
        <v>-2150790001</v>
      </c>
      <c r="K120" s="483"/>
      <c r="M120" s="271" t="s">
        <v>1790</v>
      </c>
      <c r="N120" s="482">
        <f>O119-N119</f>
        <v>0</v>
      </c>
      <c r="O120" s="483"/>
      <c r="P120" s="482">
        <f>Q119-P119</f>
        <v>0</v>
      </c>
      <c r="Q120" s="483"/>
    </row>
    <row r="122" spans="1:17">
      <c r="A122" s="505" t="s">
        <v>1847</v>
      </c>
      <c r="B122" s="505"/>
      <c r="C122" s="505"/>
      <c r="D122" s="505"/>
      <c r="E122" s="505"/>
      <c r="G122" s="479" t="s">
        <v>1939</v>
      </c>
      <c r="H122" s="479"/>
      <c r="I122" s="479"/>
      <c r="J122" s="479"/>
      <c r="K122" s="479"/>
    </row>
    <row r="123" spans="1:17" ht="41.1" customHeight="1">
      <c r="A123" s="506" t="s">
        <v>1848</v>
      </c>
      <c r="B123" s="506"/>
      <c r="C123" s="506"/>
      <c r="D123" s="506"/>
      <c r="E123" s="506"/>
      <c r="G123" s="480" t="s">
        <v>1940</v>
      </c>
      <c r="H123" s="480"/>
      <c r="I123" s="480"/>
      <c r="J123" s="480"/>
      <c r="K123" s="480"/>
    </row>
    <row r="124" spans="1:17" ht="38.1" customHeight="1">
      <c r="A124" s="506" t="s">
        <v>1851</v>
      </c>
      <c r="B124" s="506"/>
      <c r="C124" s="506"/>
      <c r="D124" s="506"/>
      <c r="E124" s="506"/>
      <c r="G124" s="480" t="s">
        <v>1941</v>
      </c>
      <c r="H124" s="480"/>
      <c r="I124" s="480"/>
      <c r="J124" s="480"/>
      <c r="K124" s="480"/>
    </row>
    <row r="125" spans="1:17" ht="43.5" customHeight="1">
      <c r="A125" s="506" t="s">
        <v>1849</v>
      </c>
      <c r="B125" s="506"/>
      <c r="C125" s="506"/>
      <c r="D125" s="506"/>
      <c r="E125" s="506"/>
      <c r="G125" s="480" t="s">
        <v>1942</v>
      </c>
      <c r="H125" s="480"/>
      <c r="I125" s="480"/>
      <c r="J125" s="480"/>
      <c r="K125" s="480"/>
    </row>
    <row r="126" spans="1:17" ht="131.1" customHeight="1">
      <c r="A126" s="506" t="s">
        <v>1850</v>
      </c>
      <c r="B126" s="506"/>
      <c r="C126" s="506"/>
      <c r="D126" s="506"/>
      <c r="E126" s="506"/>
      <c r="G126" s="481" t="s">
        <v>1943</v>
      </c>
      <c r="H126" s="481"/>
      <c r="I126" s="481"/>
      <c r="J126" s="481"/>
      <c r="K126" s="481"/>
    </row>
    <row r="127" spans="1:17">
      <c r="A127" s="506" t="s">
        <v>1852</v>
      </c>
      <c r="B127" s="506"/>
      <c r="C127" s="506"/>
      <c r="D127" s="506"/>
      <c r="E127" s="506"/>
      <c r="G127" s="479" t="s">
        <v>1944</v>
      </c>
      <c r="H127" s="479"/>
      <c r="I127" s="479"/>
      <c r="J127" s="479"/>
      <c r="K127" s="479"/>
    </row>
    <row r="128" spans="1:17">
      <c r="A128" s="506" t="s">
        <v>1853</v>
      </c>
      <c r="B128" s="506"/>
      <c r="C128" s="506"/>
      <c r="D128" s="506"/>
      <c r="E128" s="506"/>
      <c r="G128" s="479"/>
      <c r="H128" s="479"/>
      <c r="I128" s="479"/>
      <c r="J128" s="479"/>
      <c r="K128" s="479"/>
    </row>
    <row r="129" spans="1:11">
      <c r="A129" s="505" t="s">
        <v>1856</v>
      </c>
      <c r="B129" s="505"/>
      <c r="C129" s="505"/>
      <c r="D129" s="505"/>
      <c r="E129" s="505"/>
      <c r="G129" s="479"/>
      <c r="H129" s="479"/>
      <c r="I129" s="479"/>
      <c r="J129" s="479"/>
      <c r="K129" s="479"/>
    </row>
    <row r="130" spans="1:11">
      <c r="A130" s="506" t="s">
        <v>1857</v>
      </c>
      <c r="B130" s="506"/>
      <c r="C130" s="506"/>
      <c r="D130" s="506"/>
      <c r="E130" s="506"/>
      <c r="G130" s="479"/>
      <c r="H130" s="479"/>
      <c r="I130" s="479"/>
      <c r="J130" s="479"/>
      <c r="K130" s="479"/>
    </row>
    <row r="131" spans="1:11">
      <c r="A131" s="505" t="s">
        <v>1858</v>
      </c>
      <c r="B131" s="505"/>
      <c r="C131" s="505"/>
      <c r="D131" s="505"/>
      <c r="E131" s="505"/>
      <c r="G131" s="479"/>
      <c r="H131" s="479"/>
      <c r="I131" s="479"/>
      <c r="J131" s="479"/>
      <c r="K131" s="479"/>
    </row>
    <row r="132" spans="1:11" ht="31.5" customHeight="1">
      <c r="A132" s="508" t="s">
        <v>1879</v>
      </c>
      <c r="B132" s="508"/>
      <c r="C132" s="508"/>
      <c r="D132" s="508"/>
      <c r="E132" s="508"/>
      <c r="G132" s="479"/>
      <c r="H132" s="479"/>
      <c r="I132" s="479"/>
      <c r="J132" s="479"/>
      <c r="K132" s="479"/>
    </row>
    <row r="133" spans="1:11">
      <c r="A133" s="508" t="s">
        <v>1869</v>
      </c>
      <c r="B133" s="508"/>
      <c r="C133" s="508"/>
      <c r="D133" s="508"/>
      <c r="E133" s="508"/>
      <c r="G133" s="479"/>
      <c r="H133" s="479"/>
      <c r="I133" s="479"/>
      <c r="J133" s="479"/>
      <c r="K133" s="479"/>
    </row>
    <row r="134" spans="1:11" ht="38.450000000000003" customHeight="1">
      <c r="A134" s="508" t="s">
        <v>1883</v>
      </c>
      <c r="B134" s="508"/>
      <c r="C134" s="508"/>
      <c r="D134" s="508"/>
      <c r="E134" s="508"/>
      <c r="G134" s="479"/>
      <c r="H134" s="479"/>
      <c r="I134" s="479"/>
      <c r="J134" s="479"/>
      <c r="K134" s="479"/>
    </row>
    <row r="135" spans="1:11" ht="82.5" customHeight="1">
      <c r="A135" s="508" t="s">
        <v>1884</v>
      </c>
      <c r="B135" s="508"/>
      <c r="C135" s="508"/>
      <c r="D135" s="508"/>
      <c r="E135" s="508"/>
      <c r="G135" s="479"/>
      <c r="H135" s="479"/>
      <c r="I135" s="479"/>
      <c r="J135" s="479"/>
      <c r="K135" s="479"/>
    </row>
    <row r="136" spans="1:11">
      <c r="A136" s="508" t="s">
        <v>1882</v>
      </c>
      <c r="B136" s="508"/>
      <c r="C136" s="508"/>
      <c r="D136" s="508"/>
      <c r="E136" s="508"/>
      <c r="G136" s="479"/>
      <c r="H136" s="479"/>
      <c r="I136" s="479"/>
      <c r="J136" s="479"/>
      <c r="K136" s="479"/>
    </row>
    <row r="137" spans="1:11">
      <c r="A137" s="508" t="s">
        <v>1871</v>
      </c>
      <c r="B137" s="508"/>
      <c r="C137" s="508"/>
      <c r="D137" s="508"/>
      <c r="E137" s="508"/>
      <c r="G137" s="479"/>
      <c r="H137" s="479"/>
      <c r="I137" s="479"/>
      <c r="J137" s="479"/>
      <c r="K137" s="479"/>
    </row>
    <row r="138" spans="1:11">
      <c r="A138" s="508" t="s">
        <v>1872</v>
      </c>
      <c r="B138" s="508"/>
      <c r="C138" s="508"/>
      <c r="D138" s="508"/>
      <c r="E138" s="508"/>
      <c r="G138" s="479"/>
      <c r="H138" s="479"/>
      <c r="I138" s="479"/>
      <c r="J138" s="479"/>
      <c r="K138" s="479"/>
    </row>
    <row r="139" spans="1:11">
      <c r="A139" s="508" t="s">
        <v>1870</v>
      </c>
      <c r="B139" s="508"/>
      <c r="C139" s="508"/>
      <c r="D139" s="508"/>
      <c r="E139" s="508"/>
      <c r="G139" s="479"/>
      <c r="H139" s="479"/>
      <c r="I139" s="479"/>
      <c r="J139" s="479"/>
      <c r="K139" s="479"/>
    </row>
    <row r="140" spans="1:11" ht="56.1" customHeight="1">
      <c r="A140" s="509" t="s">
        <v>1859</v>
      </c>
      <c r="B140" s="509"/>
      <c r="C140" s="509"/>
      <c r="D140" s="509"/>
      <c r="E140" s="509"/>
      <c r="G140" s="479"/>
      <c r="H140" s="479"/>
      <c r="I140" s="479"/>
      <c r="J140" s="479"/>
      <c r="K140" s="479"/>
    </row>
    <row r="141" spans="1:11" s="59" customFormat="1">
      <c r="A141" s="507"/>
      <c r="B141" s="507"/>
      <c r="C141" s="507"/>
      <c r="D141" s="507"/>
      <c r="E141" s="507"/>
      <c r="G141" s="479"/>
      <c r="H141" s="479"/>
      <c r="I141" s="479"/>
      <c r="J141" s="479"/>
      <c r="K141" s="479"/>
    </row>
    <row r="142" spans="1:11" s="59" customFormat="1">
      <c r="A142" s="507"/>
      <c r="B142" s="507"/>
      <c r="C142" s="507"/>
      <c r="D142" s="507"/>
      <c r="E142" s="507"/>
      <c r="G142" s="479"/>
      <c r="H142" s="479"/>
      <c r="I142" s="479"/>
      <c r="J142" s="479"/>
      <c r="K142" s="479"/>
    </row>
    <row r="143" spans="1:11" s="59" customFormat="1">
      <c r="A143" s="507"/>
      <c r="B143" s="507"/>
      <c r="C143" s="507"/>
      <c r="D143" s="507"/>
      <c r="E143" s="507"/>
      <c r="G143" s="479"/>
      <c r="H143" s="479"/>
      <c r="I143" s="479"/>
      <c r="J143" s="479"/>
      <c r="K143" s="479"/>
    </row>
    <row r="144" spans="1:11" s="59" customFormat="1">
      <c r="A144" s="507"/>
      <c r="B144" s="507"/>
      <c r="C144" s="507"/>
      <c r="D144" s="507"/>
      <c r="E144" s="507"/>
      <c r="G144" s="479"/>
      <c r="H144" s="479"/>
      <c r="I144" s="479"/>
      <c r="J144" s="479"/>
      <c r="K144" s="479"/>
    </row>
    <row r="145" spans="1:11" s="59" customFormat="1">
      <c r="A145" s="507"/>
      <c r="B145" s="507"/>
      <c r="C145" s="507"/>
      <c r="D145" s="507"/>
      <c r="E145" s="507"/>
      <c r="G145" s="479"/>
      <c r="H145" s="479"/>
      <c r="I145" s="479"/>
      <c r="J145" s="479"/>
      <c r="K145" s="479"/>
    </row>
    <row r="146" spans="1:11" s="59" customFormat="1">
      <c r="A146" s="507"/>
      <c r="B146" s="507"/>
      <c r="C146" s="507"/>
      <c r="D146" s="507"/>
      <c r="E146" s="507"/>
      <c r="G146" s="479"/>
      <c r="H146" s="479"/>
      <c r="I146" s="479"/>
      <c r="J146" s="479"/>
      <c r="K146" s="479"/>
    </row>
    <row r="147" spans="1:11" s="59" customFormat="1">
      <c r="A147" s="507"/>
      <c r="B147" s="507"/>
      <c r="C147" s="507"/>
      <c r="D147" s="507"/>
      <c r="E147" s="507"/>
      <c r="G147" s="479"/>
      <c r="H147" s="479"/>
      <c r="I147" s="479"/>
      <c r="J147" s="479"/>
      <c r="K147" s="479"/>
    </row>
    <row r="148" spans="1:11" s="59" customFormat="1">
      <c r="A148" s="507"/>
      <c r="B148" s="507"/>
      <c r="C148" s="507"/>
      <c r="D148" s="507"/>
      <c r="E148" s="507"/>
      <c r="G148" s="479"/>
      <c r="H148" s="479"/>
      <c r="I148" s="479"/>
      <c r="J148" s="479"/>
      <c r="K148" s="479"/>
    </row>
    <row r="149" spans="1:11" s="59" customFormat="1">
      <c r="A149" s="507"/>
      <c r="B149" s="507"/>
      <c r="C149" s="507"/>
      <c r="D149" s="507"/>
      <c r="E149" s="507"/>
      <c r="G149" s="479"/>
      <c r="H149" s="479"/>
      <c r="I149" s="479"/>
      <c r="J149" s="479"/>
      <c r="K149" s="479"/>
    </row>
    <row r="150" spans="1:11" s="59" customFormat="1">
      <c r="A150" s="507"/>
      <c r="B150" s="507"/>
      <c r="C150" s="507"/>
      <c r="D150" s="507"/>
      <c r="E150" s="507"/>
      <c r="G150" s="479"/>
      <c r="H150" s="479"/>
      <c r="I150" s="479"/>
      <c r="J150" s="479"/>
      <c r="K150" s="479"/>
    </row>
    <row r="151" spans="1:11" s="59" customFormat="1">
      <c r="A151" s="507"/>
      <c r="B151" s="507"/>
      <c r="C151" s="507"/>
      <c r="D151" s="507"/>
      <c r="E151" s="507"/>
      <c r="G151" s="479"/>
      <c r="H151" s="479"/>
      <c r="I151" s="479"/>
      <c r="J151" s="479"/>
      <c r="K151" s="479"/>
    </row>
    <row r="152" spans="1:11" s="59" customFormat="1">
      <c r="A152" s="507"/>
      <c r="B152" s="507"/>
      <c r="C152" s="507"/>
      <c r="D152" s="507"/>
      <c r="E152" s="507"/>
      <c r="G152" s="479"/>
      <c r="H152" s="479"/>
      <c r="I152" s="479"/>
      <c r="J152" s="479"/>
      <c r="K152" s="479"/>
    </row>
    <row r="153" spans="1:11" s="59" customFormat="1">
      <c r="A153" s="507"/>
      <c r="B153" s="507"/>
      <c r="C153" s="507"/>
      <c r="D153" s="507"/>
      <c r="E153" s="507"/>
      <c r="G153" s="479"/>
      <c r="H153" s="479"/>
      <c r="I153" s="479"/>
      <c r="J153" s="479"/>
      <c r="K153" s="479"/>
    </row>
    <row r="154" spans="1:11" s="59" customFormat="1">
      <c r="A154" s="507"/>
      <c r="B154" s="507"/>
      <c r="C154" s="507"/>
      <c r="D154" s="507"/>
      <c r="E154" s="507"/>
      <c r="G154" s="479"/>
      <c r="H154" s="479"/>
      <c r="I154" s="479"/>
      <c r="J154" s="479"/>
      <c r="K154" s="479"/>
    </row>
    <row r="155" spans="1:11" s="59" customFormat="1">
      <c r="A155" s="507"/>
      <c r="B155" s="507"/>
      <c r="C155" s="507"/>
      <c r="D155" s="507"/>
      <c r="E155" s="507"/>
      <c r="G155" s="479"/>
      <c r="H155" s="479"/>
      <c r="I155" s="479"/>
      <c r="J155" s="479"/>
      <c r="K155" s="479"/>
    </row>
    <row r="156" spans="1:11" s="59" customFormat="1">
      <c r="A156" s="507"/>
      <c r="B156" s="507"/>
      <c r="C156" s="507"/>
      <c r="D156" s="507"/>
      <c r="E156" s="507"/>
      <c r="G156" s="479"/>
      <c r="H156" s="479"/>
      <c r="I156" s="479"/>
      <c r="J156" s="479"/>
      <c r="K156" s="479"/>
    </row>
    <row r="157" spans="1:11" s="59" customFormat="1">
      <c r="A157" s="507"/>
      <c r="B157" s="507"/>
      <c r="C157" s="507"/>
      <c r="D157" s="507"/>
      <c r="E157" s="507"/>
      <c r="G157" s="479"/>
      <c r="H157" s="479"/>
      <c r="I157" s="479"/>
      <c r="J157" s="479"/>
      <c r="K157" s="479"/>
    </row>
    <row r="158" spans="1:11" s="59" customFormat="1">
      <c r="A158" s="507"/>
      <c r="B158" s="507"/>
      <c r="C158" s="507"/>
      <c r="D158" s="507"/>
      <c r="E158" s="507"/>
      <c r="G158" s="479"/>
      <c r="H158" s="479"/>
      <c r="I158" s="479"/>
      <c r="J158" s="479"/>
      <c r="K158" s="479"/>
    </row>
    <row r="159" spans="1:11" s="59" customFormat="1">
      <c r="A159" s="507"/>
      <c r="B159" s="507"/>
      <c r="C159" s="507"/>
      <c r="D159" s="507"/>
      <c r="E159" s="507"/>
      <c r="G159" s="479"/>
      <c r="H159" s="479"/>
      <c r="I159" s="479"/>
      <c r="J159" s="479"/>
      <c r="K159" s="479"/>
    </row>
    <row r="160" spans="1:11" s="59" customFormat="1">
      <c r="A160" s="507"/>
      <c r="B160" s="507"/>
      <c r="C160" s="507"/>
      <c r="D160" s="507"/>
      <c r="E160" s="507"/>
      <c r="G160" s="479"/>
      <c r="H160" s="479"/>
      <c r="I160" s="479"/>
      <c r="J160" s="479"/>
      <c r="K160" s="479"/>
    </row>
    <row r="161" spans="1:11" s="59" customFormat="1">
      <c r="A161" s="507"/>
      <c r="B161" s="507"/>
      <c r="C161" s="507"/>
      <c r="D161" s="507"/>
      <c r="E161" s="507"/>
      <c r="G161" s="479"/>
      <c r="H161" s="479"/>
      <c r="I161" s="479"/>
      <c r="J161" s="479"/>
      <c r="K161" s="479"/>
    </row>
    <row r="162" spans="1:11" s="59" customFormat="1">
      <c r="A162" s="507"/>
      <c r="B162" s="507"/>
      <c r="C162" s="507"/>
      <c r="D162" s="507"/>
      <c r="E162" s="507"/>
      <c r="G162" s="479"/>
      <c r="H162" s="479"/>
      <c r="I162" s="479"/>
      <c r="J162" s="479"/>
      <c r="K162" s="479"/>
    </row>
    <row r="163" spans="1:11" s="59" customFormat="1">
      <c r="A163" s="507"/>
      <c r="B163" s="507"/>
      <c r="C163" s="507"/>
      <c r="D163" s="507"/>
      <c r="E163" s="507"/>
      <c r="G163" s="479"/>
      <c r="H163" s="479"/>
      <c r="I163" s="479"/>
      <c r="J163" s="479"/>
      <c r="K163" s="479"/>
    </row>
    <row r="164" spans="1:11" s="59" customFormat="1">
      <c r="A164" s="507"/>
      <c r="B164" s="507"/>
      <c r="C164" s="507"/>
      <c r="D164" s="507"/>
      <c r="E164" s="507"/>
      <c r="G164" s="479"/>
      <c r="H164" s="479"/>
      <c r="I164" s="479"/>
      <c r="J164" s="479"/>
      <c r="K164" s="479"/>
    </row>
    <row r="165" spans="1:11" s="59" customFormat="1">
      <c r="A165" s="507"/>
      <c r="B165" s="507"/>
      <c r="C165" s="507"/>
      <c r="D165" s="507"/>
      <c r="E165" s="507"/>
      <c r="G165" s="479"/>
      <c r="H165" s="479"/>
      <c r="I165" s="479"/>
      <c r="J165" s="479"/>
      <c r="K165" s="479"/>
    </row>
    <row r="166" spans="1:11" s="59" customFormat="1">
      <c r="A166" s="507"/>
      <c r="B166" s="507"/>
      <c r="C166" s="507"/>
      <c r="D166" s="507"/>
      <c r="E166" s="507"/>
      <c r="G166" s="479"/>
      <c r="H166" s="479"/>
      <c r="I166" s="479"/>
      <c r="J166" s="479"/>
      <c r="K166" s="479"/>
    </row>
    <row r="167" spans="1:11" s="59" customFormat="1">
      <c r="A167" s="507"/>
      <c r="B167" s="507"/>
      <c r="C167" s="507"/>
      <c r="D167" s="507"/>
      <c r="E167" s="507"/>
      <c r="G167" s="479"/>
      <c r="H167" s="479"/>
      <c r="I167" s="479"/>
      <c r="J167" s="479"/>
      <c r="K167" s="479"/>
    </row>
    <row r="168" spans="1:11" s="59" customFormat="1">
      <c r="A168" s="507"/>
      <c r="B168" s="507"/>
      <c r="C168" s="507"/>
      <c r="D168" s="507"/>
      <c r="E168" s="507"/>
      <c r="G168" s="479"/>
      <c r="H168" s="479"/>
      <c r="I168" s="479"/>
      <c r="J168" s="479"/>
      <c r="K168" s="479"/>
    </row>
    <row r="169" spans="1:11" s="59" customFormat="1">
      <c r="A169" s="507"/>
      <c r="B169" s="507"/>
      <c r="C169" s="507"/>
      <c r="D169" s="507"/>
      <c r="E169" s="507"/>
      <c r="G169" s="479"/>
      <c r="H169" s="479"/>
      <c r="I169" s="479"/>
      <c r="J169" s="479"/>
      <c r="K169" s="479"/>
    </row>
    <row r="170" spans="1:11" s="59" customFormat="1">
      <c r="A170" s="507"/>
      <c r="B170" s="507"/>
      <c r="C170" s="507"/>
      <c r="D170" s="507"/>
      <c r="E170" s="507"/>
      <c r="G170" s="479"/>
      <c r="H170" s="479"/>
      <c r="I170" s="479"/>
      <c r="J170" s="479"/>
      <c r="K170" s="479"/>
    </row>
    <row r="171" spans="1:11" s="59" customFormat="1">
      <c r="A171" s="507"/>
      <c r="B171" s="507"/>
      <c r="C171" s="507"/>
      <c r="D171" s="507"/>
      <c r="E171" s="507"/>
      <c r="G171" s="479"/>
      <c r="H171" s="479"/>
      <c r="I171" s="479"/>
      <c r="J171" s="479"/>
      <c r="K171" s="479"/>
    </row>
    <row r="172" spans="1:11" s="59" customFormat="1">
      <c r="A172" s="507"/>
      <c r="B172" s="507"/>
      <c r="C172" s="507"/>
      <c r="D172" s="507"/>
      <c r="E172" s="507"/>
      <c r="G172" s="479"/>
      <c r="H172" s="479"/>
      <c r="I172" s="479"/>
      <c r="J172" s="479"/>
      <c r="K172" s="479"/>
    </row>
    <row r="173" spans="1:11" s="59" customFormat="1">
      <c r="A173" s="507"/>
      <c r="B173" s="507"/>
      <c r="C173" s="507"/>
      <c r="D173" s="507"/>
      <c r="E173" s="507"/>
      <c r="G173" s="479"/>
      <c r="H173" s="479"/>
      <c r="I173" s="479"/>
      <c r="J173" s="479"/>
      <c r="K173" s="479"/>
    </row>
    <row r="174" spans="1:11" s="59" customFormat="1">
      <c r="A174" s="507"/>
      <c r="B174" s="507"/>
      <c r="C174" s="507"/>
      <c r="D174" s="507"/>
      <c r="E174" s="507"/>
      <c r="G174" s="479"/>
      <c r="H174" s="479"/>
      <c r="I174" s="479"/>
      <c r="J174" s="479"/>
      <c r="K174" s="479"/>
    </row>
    <row r="175" spans="1:11" s="59" customFormat="1">
      <c r="A175" s="507"/>
      <c r="B175" s="507"/>
      <c r="C175" s="507"/>
      <c r="D175" s="507"/>
      <c r="E175" s="507"/>
      <c r="G175" s="479"/>
      <c r="H175" s="479"/>
      <c r="I175" s="479"/>
      <c r="J175" s="479"/>
      <c r="K175" s="479"/>
    </row>
    <row r="176" spans="1:11" s="59" customFormat="1">
      <c r="A176" s="507"/>
      <c r="B176" s="507"/>
      <c r="C176" s="507"/>
      <c r="D176" s="507"/>
      <c r="E176" s="507"/>
      <c r="G176" s="479"/>
      <c r="H176" s="479"/>
      <c r="I176" s="479"/>
      <c r="J176" s="479"/>
      <c r="K176" s="479"/>
    </row>
    <row r="177" spans="1:11" s="59" customFormat="1">
      <c r="A177" s="507"/>
      <c r="B177" s="507"/>
      <c r="C177" s="507"/>
      <c r="D177" s="507"/>
      <c r="E177" s="507"/>
      <c r="G177" s="479"/>
      <c r="H177" s="479"/>
      <c r="I177" s="479"/>
      <c r="J177" s="479"/>
      <c r="K177" s="479"/>
    </row>
    <row r="178" spans="1:11" s="59" customFormat="1">
      <c r="A178" s="507"/>
      <c r="B178" s="507"/>
      <c r="C178" s="507"/>
      <c r="D178" s="507"/>
      <c r="E178" s="507"/>
      <c r="G178" s="479"/>
      <c r="H178" s="479"/>
      <c r="I178" s="479"/>
      <c r="J178" s="479"/>
      <c r="K178" s="479"/>
    </row>
    <row r="179" spans="1:11" s="59" customFormat="1">
      <c r="A179" s="507"/>
      <c r="B179" s="507"/>
      <c r="C179" s="507"/>
      <c r="D179" s="507"/>
      <c r="E179" s="507"/>
      <c r="G179" s="479"/>
      <c r="H179" s="479"/>
      <c r="I179" s="479"/>
      <c r="J179" s="479"/>
      <c r="K179" s="479"/>
    </row>
    <row r="180" spans="1:11" s="59" customFormat="1">
      <c r="A180" s="507"/>
      <c r="B180" s="507"/>
      <c r="C180" s="507"/>
      <c r="D180" s="507"/>
      <c r="E180" s="507"/>
      <c r="G180" s="479"/>
      <c r="H180" s="479"/>
      <c r="I180" s="479"/>
      <c r="J180" s="479"/>
      <c r="K180" s="479"/>
    </row>
    <row r="181" spans="1:11" s="59" customFormat="1">
      <c r="A181" s="507"/>
      <c r="B181" s="507"/>
      <c r="C181" s="507"/>
      <c r="D181" s="507"/>
      <c r="E181" s="507"/>
      <c r="G181" s="479"/>
      <c r="H181" s="479"/>
      <c r="I181" s="479"/>
      <c r="J181" s="479"/>
      <c r="K181" s="479"/>
    </row>
    <row r="182" spans="1:11" s="59" customFormat="1">
      <c r="A182" s="507"/>
      <c r="B182" s="507"/>
      <c r="C182" s="507"/>
      <c r="D182" s="507"/>
      <c r="E182" s="507"/>
      <c r="G182" s="479"/>
      <c r="H182" s="479"/>
      <c r="I182" s="479"/>
      <c r="J182" s="479"/>
      <c r="K182" s="479"/>
    </row>
    <row r="183" spans="1:11" s="59" customFormat="1">
      <c r="A183" s="507"/>
      <c r="B183" s="507"/>
      <c r="C183" s="507"/>
      <c r="D183" s="507"/>
      <c r="E183" s="507"/>
      <c r="G183" s="479"/>
      <c r="H183" s="479"/>
      <c r="I183" s="479"/>
      <c r="J183" s="479"/>
      <c r="K183" s="479"/>
    </row>
    <row r="184" spans="1:11" s="59" customFormat="1">
      <c r="A184" s="507"/>
      <c r="B184" s="507"/>
      <c r="C184" s="507"/>
      <c r="D184" s="507"/>
      <c r="E184" s="507"/>
      <c r="G184" s="479"/>
      <c r="H184" s="479"/>
      <c r="I184" s="479"/>
      <c r="J184" s="479"/>
      <c r="K184" s="479"/>
    </row>
    <row r="185" spans="1:11" s="59" customFormat="1">
      <c r="A185" s="507"/>
      <c r="B185" s="507"/>
      <c r="C185" s="507"/>
      <c r="D185" s="507"/>
      <c r="E185" s="507"/>
      <c r="G185" s="479"/>
      <c r="H185" s="479"/>
      <c r="I185" s="479"/>
      <c r="J185" s="479"/>
      <c r="K185" s="479"/>
    </row>
    <row r="186" spans="1:11" s="59" customFormat="1">
      <c r="A186" s="507"/>
      <c r="B186" s="507"/>
      <c r="C186" s="507"/>
      <c r="D186" s="507"/>
      <c r="E186" s="507"/>
      <c r="G186" s="479"/>
      <c r="H186" s="479"/>
      <c r="I186" s="479"/>
      <c r="J186" s="479"/>
      <c r="K186" s="479"/>
    </row>
    <row r="187" spans="1:11" s="59" customFormat="1">
      <c r="A187" s="507"/>
      <c r="B187" s="507"/>
      <c r="C187" s="507"/>
      <c r="D187" s="507"/>
      <c r="E187" s="507"/>
      <c r="G187" s="479"/>
      <c r="H187" s="479"/>
      <c r="I187" s="479"/>
      <c r="J187" s="479"/>
      <c r="K187" s="479"/>
    </row>
    <row r="188" spans="1:11" s="59" customFormat="1">
      <c r="A188" s="507"/>
      <c r="B188" s="507"/>
      <c r="C188" s="507"/>
      <c r="D188" s="507"/>
      <c r="E188" s="507"/>
      <c r="G188" s="479"/>
      <c r="H188" s="479"/>
      <c r="I188" s="479"/>
      <c r="J188" s="479"/>
      <c r="K188" s="479"/>
    </row>
    <row r="189" spans="1:11" s="59" customFormat="1">
      <c r="A189" s="507"/>
      <c r="B189" s="507"/>
      <c r="C189" s="507"/>
      <c r="D189" s="507"/>
      <c r="E189" s="507"/>
      <c r="G189" s="479"/>
      <c r="H189" s="479"/>
      <c r="I189" s="479"/>
      <c r="J189" s="479"/>
      <c r="K189" s="479"/>
    </row>
    <row r="190" spans="1:11" s="59" customFormat="1">
      <c r="A190" s="507"/>
      <c r="B190" s="507"/>
      <c r="C190" s="507"/>
      <c r="D190" s="507"/>
      <c r="E190" s="507"/>
      <c r="G190" s="479"/>
      <c r="H190" s="479"/>
      <c r="I190" s="479"/>
      <c r="J190" s="479"/>
      <c r="K190" s="479"/>
    </row>
    <row r="191" spans="1:11" s="59" customFormat="1">
      <c r="A191" s="507"/>
      <c r="B191" s="507"/>
      <c r="C191" s="507"/>
      <c r="D191" s="507"/>
      <c r="E191" s="507"/>
      <c r="G191" s="479"/>
      <c r="H191" s="479"/>
      <c r="I191" s="479"/>
      <c r="J191" s="479"/>
      <c r="K191" s="479"/>
    </row>
    <row r="192" spans="1:11" s="59" customFormat="1">
      <c r="A192" s="507"/>
      <c r="B192" s="507"/>
      <c r="C192" s="507"/>
      <c r="D192" s="507"/>
      <c r="E192" s="507"/>
      <c r="G192" s="479"/>
      <c r="H192" s="479"/>
      <c r="I192" s="479"/>
      <c r="J192" s="479"/>
      <c r="K192" s="479"/>
    </row>
    <row r="193" spans="1:11" s="59" customFormat="1">
      <c r="A193" s="507"/>
      <c r="B193" s="507"/>
      <c r="C193" s="507"/>
      <c r="D193" s="507"/>
      <c r="E193" s="507"/>
      <c r="G193" s="479"/>
      <c r="H193" s="479"/>
      <c r="I193" s="479"/>
      <c r="J193" s="479"/>
      <c r="K193" s="479"/>
    </row>
    <row r="194" spans="1:11" s="59" customFormat="1">
      <c r="A194" s="507"/>
      <c r="B194" s="507"/>
      <c r="C194" s="507"/>
      <c r="D194" s="507"/>
      <c r="E194" s="507"/>
      <c r="G194" s="479"/>
      <c r="H194" s="479"/>
      <c r="I194" s="479"/>
      <c r="J194" s="479"/>
      <c r="K194" s="479"/>
    </row>
    <row r="195" spans="1:11" s="59" customFormat="1">
      <c r="A195" s="507"/>
      <c r="B195" s="507"/>
      <c r="C195" s="507"/>
      <c r="D195" s="507"/>
      <c r="E195" s="507"/>
      <c r="G195" s="479"/>
      <c r="H195" s="479"/>
      <c r="I195" s="479"/>
      <c r="J195" s="479"/>
      <c r="K195" s="479"/>
    </row>
    <row r="196" spans="1:11" s="59" customFormat="1">
      <c r="A196" s="507"/>
      <c r="B196" s="507"/>
      <c r="C196" s="507"/>
      <c r="D196" s="507"/>
      <c r="E196" s="507"/>
      <c r="G196" s="479"/>
      <c r="H196" s="479"/>
      <c r="I196" s="479"/>
      <c r="J196" s="479"/>
      <c r="K196" s="479"/>
    </row>
    <row r="197" spans="1:11" s="59" customFormat="1">
      <c r="A197" s="507"/>
      <c r="B197" s="507"/>
      <c r="C197" s="507"/>
      <c r="D197" s="507"/>
      <c r="E197" s="507"/>
      <c r="G197" s="479"/>
      <c r="H197" s="479"/>
      <c r="I197" s="479"/>
      <c r="J197" s="479"/>
      <c r="K197" s="479"/>
    </row>
    <row r="198" spans="1:11" s="59" customFormat="1">
      <c r="A198" s="507"/>
      <c r="B198" s="507"/>
      <c r="C198" s="507"/>
      <c r="D198" s="507"/>
      <c r="E198" s="507"/>
      <c r="G198" s="479"/>
      <c r="H198" s="479"/>
      <c r="I198" s="479"/>
      <c r="J198" s="479"/>
      <c r="K198" s="479"/>
    </row>
    <row r="199" spans="1:11" s="59" customFormat="1">
      <c r="A199" s="507"/>
      <c r="B199" s="507"/>
      <c r="C199" s="507"/>
      <c r="D199" s="507"/>
      <c r="E199" s="507"/>
      <c r="G199" s="479"/>
      <c r="H199" s="479"/>
      <c r="I199" s="479"/>
      <c r="J199" s="479"/>
      <c r="K199" s="479"/>
    </row>
    <row r="200" spans="1:11" s="59" customFormat="1">
      <c r="A200" s="507"/>
      <c r="B200" s="507"/>
      <c r="C200" s="507"/>
      <c r="D200" s="507"/>
      <c r="E200" s="507"/>
      <c r="G200" s="479"/>
      <c r="H200" s="479"/>
      <c r="I200" s="479"/>
      <c r="J200" s="479"/>
      <c r="K200" s="479"/>
    </row>
    <row r="201" spans="1:11" s="59" customFormat="1">
      <c r="A201" s="507"/>
      <c r="B201" s="507"/>
      <c r="C201" s="507"/>
      <c r="D201" s="507"/>
      <c r="E201" s="507"/>
      <c r="G201" s="479"/>
      <c r="H201" s="479"/>
      <c r="I201" s="479"/>
      <c r="J201" s="479"/>
      <c r="K201" s="479"/>
    </row>
    <row r="202" spans="1:11" s="59" customFormat="1">
      <c r="A202" s="507"/>
      <c r="B202" s="507"/>
      <c r="C202" s="507"/>
      <c r="D202" s="507"/>
      <c r="E202" s="507"/>
      <c r="G202" s="479"/>
      <c r="H202" s="479"/>
      <c r="I202" s="479"/>
      <c r="J202" s="479"/>
      <c r="K202" s="479"/>
    </row>
    <row r="203" spans="1:11" s="59" customFormat="1">
      <c r="A203" s="507"/>
      <c r="B203" s="507"/>
      <c r="C203" s="507"/>
      <c r="D203" s="507"/>
      <c r="E203" s="507"/>
      <c r="G203" s="479"/>
      <c r="H203" s="479"/>
      <c r="I203" s="479"/>
      <c r="J203" s="479"/>
      <c r="K203" s="479"/>
    </row>
    <row r="204" spans="1:11" s="59" customFormat="1">
      <c r="A204" s="507"/>
      <c r="B204" s="507"/>
      <c r="C204" s="507"/>
      <c r="D204" s="507"/>
      <c r="E204" s="507"/>
      <c r="G204" s="479"/>
      <c r="H204" s="479"/>
      <c r="I204" s="479"/>
      <c r="J204" s="479"/>
      <c r="K204" s="479"/>
    </row>
    <row r="205" spans="1:11" s="59" customFormat="1">
      <c r="A205" s="507"/>
      <c r="B205" s="507"/>
      <c r="C205" s="507"/>
      <c r="D205" s="507"/>
      <c r="E205" s="507"/>
      <c r="G205" s="479"/>
      <c r="H205" s="479"/>
      <c r="I205" s="479"/>
      <c r="J205" s="479"/>
      <c r="K205" s="479"/>
    </row>
    <row r="206" spans="1:11" s="59" customFormat="1">
      <c r="A206" s="507"/>
      <c r="B206" s="507"/>
      <c r="C206" s="507"/>
      <c r="D206" s="507"/>
      <c r="E206" s="507"/>
      <c r="G206" s="479"/>
      <c r="H206" s="479"/>
      <c r="I206" s="479"/>
      <c r="J206" s="479"/>
      <c r="K206" s="479"/>
    </row>
    <row r="207" spans="1:11" s="59" customFormat="1">
      <c r="A207" s="507"/>
      <c r="B207" s="507"/>
      <c r="C207" s="507"/>
      <c r="D207" s="507"/>
      <c r="E207" s="507"/>
      <c r="G207" s="479"/>
      <c r="H207" s="479"/>
      <c r="I207" s="479"/>
      <c r="J207" s="479"/>
      <c r="K207" s="479"/>
    </row>
    <row r="208" spans="1:11" s="59" customFormat="1">
      <c r="A208" s="507"/>
      <c r="B208" s="507"/>
      <c r="C208" s="507"/>
      <c r="D208" s="507"/>
      <c r="E208" s="507"/>
      <c r="G208" s="479"/>
      <c r="H208" s="479"/>
      <c r="I208" s="479"/>
      <c r="J208" s="479"/>
      <c r="K208" s="479"/>
    </row>
    <row r="209" spans="1:11" s="59" customFormat="1">
      <c r="A209" s="507"/>
      <c r="B209" s="507"/>
      <c r="C209" s="507"/>
      <c r="D209" s="507"/>
      <c r="E209" s="507"/>
      <c r="G209" s="479"/>
      <c r="H209" s="479"/>
      <c r="I209" s="479"/>
      <c r="J209" s="479"/>
      <c r="K209" s="479"/>
    </row>
    <row r="210" spans="1:11" s="59" customFormat="1">
      <c r="A210" s="507"/>
      <c r="B210" s="507"/>
      <c r="C210" s="507"/>
      <c r="D210" s="507"/>
      <c r="E210" s="507"/>
      <c r="G210" s="479"/>
      <c r="H210" s="479"/>
      <c r="I210" s="479"/>
      <c r="J210" s="479"/>
      <c r="K210" s="479"/>
    </row>
    <row r="211" spans="1:11" s="59" customFormat="1">
      <c r="A211" s="507"/>
      <c r="B211" s="507"/>
      <c r="C211" s="507"/>
      <c r="D211" s="507"/>
      <c r="E211" s="507"/>
      <c r="G211" s="479"/>
      <c r="H211" s="479"/>
      <c r="I211" s="479"/>
      <c r="J211" s="479"/>
      <c r="K211" s="479"/>
    </row>
    <row r="212" spans="1:11" s="59" customFormat="1">
      <c r="A212" s="507"/>
      <c r="B212" s="507"/>
      <c r="C212" s="507"/>
      <c r="D212" s="507"/>
      <c r="E212" s="507"/>
      <c r="G212" s="479"/>
      <c r="H212" s="479"/>
      <c r="I212" s="479"/>
      <c r="J212" s="479"/>
      <c r="K212" s="479"/>
    </row>
    <row r="213" spans="1:11" s="59" customFormat="1">
      <c r="A213" s="507"/>
      <c r="B213" s="507"/>
      <c r="C213" s="507"/>
      <c r="D213" s="507"/>
      <c r="E213" s="507"/>
      <c r="G213" s="479"/>
      <c r="H213" s="479"/>
      <c r="I213" s="479"/>
      <c r="J213" s="479"/>
      <c r="K213" s="479"/>
    </row>
    <row r="214" spans="1:11" s="59" customFormat="1">
      <c r="A214" s="507"/>
      <c r="B214" s="507"/>
      <c r="C214" s="507"/>
      <c r="D214" s="507"/>
      <c r="E214" s="507"/>
      <c r="G214" s="479"/>
      <c r="H214" s="479"/>
      <c r="I214" s="479"/>
      <c r="J214" s="479"/>
      <c r="K214" s="479"/>
    </row>
    <row r="215" spans="1:11" s="59" customFormat="1">
      <c r="A215" s="507"/>
      <c r="B215" s="507"/>
      <c r="C215" s="507"/>
      <c r="D215" s="507"/>
      <c r="E215" s="507"/>
      <c r="G215" s="479"/>
      <c r="H215" s="479"/>
      <c r="I215" s="479"/>
      <c r="J215" s="479"/>
      <c r="K215" s="479"/>
    </row>
    <row r="216" spans="1:11" s="59" customFormat="1">
      <c r="A216" s="507"/>
      <c r="B216" s="507"/>
      <c r="C216" s="507"/>
      <c r="D216" s="507"/>
      <c r="E216" s="507"/>
      <c r="G216" s="479"/>
      <c r="H216" s="479"/>
      <c r="I216" s="479"/>
      <c r="J216" s="479"/>
      <c r="K216" s="479"/>
    </row>
    <row r="217" spans="1:11" s="59" customFormat="1">
      <c r="A217" s="507"/>
      <c r="B217" s="507"/>
      <c r="C217" s="507"/>
      <c r="D217" s="507"/>
      <c r="E217" s="507"/>
      <c r="G217" s="479"/>
      <c r="H217" s="479"/>
      <c r="I217" s="479"/>
      <c r="J217" s="479"/>
      <c r="K217" s="479"/>
    </row>
    <row r="218" spans="1:11" s="59" customFormat="1">
      <c r="A218" s="507"/>
      <c r="B218" s="507"/>
      <c r="C218" s="507"/>
      <c r="D218" s="507"/>
      <c r="E218" s="507"/>
      <c r="G218" s="479"/>
      <c r="H218" s="479"/>
      <c r="I218" s="479"/>
      <c r="J218" s="479"/>
      <c r="K218" s="479"/>
    </row>
    <row r="219" spans="1:11" s="59" customFormat="1">
      <c r="A219" s="507"/>
      <c r="B219" s="507"/>
      <c r="C219" s="507"/>
      <c r="D219" s="507"/>
      <c r="E219" s="507"/>
      <c r="G219" s="479"/>
      <c r="H219" s="479"/>
      <c r="I219" s="479"/>
      <c r="J219" s="479"/>
      <c r="K219" s="479"/>
    </row>
    <row r="220" spans="1:11" s="59" customFormat="1">
      <c r="A220" s="507"/>
      <c r="B220" s="507"/>
      <c r="C220" s="507"/>
      <c r="D220" s="507"/>
      <c r="E220" s="507"/>
      <c r="G220" s="479"/>
      <c r="H220" s="479"/>
      <c r="I220" s="479"/>
      <c r="J220" s="479"/>
      <c r="K220" s="479"/>
    </row>
    <row r="221" spans="1:11" s="59" customFormat="1">
      <c r="A221" s="507"/>
      <c r="B221" s="507"/>
      <c r="C221" s="507"/>
      <c r="D221" s="507"/>
      <c r="E221" s="507"/>
      <c r="G221" s="479"/>
      <c r="H221" s="479"/>
      <c r="I221" s="479"/>
      <c r="J221" s="479"/>
      <c r="K221" s="479"/>
    </row>
    <row r="222" spans="1:11" s="59" customFormat="1">
      <c r="A222" s="507"/>
      <c r="B222" s="507"/>
      <c r="C222" s="507"/>
      <c r="D222" s="507"/>
      <c r="E222" s="507"/>
      <c r="G222" s="479"/>
      <c r="H222" s="479"/>
      <c r="I222" s="479"/>
      <c r="J222" s="479"/>
      <c r="K222" s="479"/>
    </row>
    <row r="223" spans="1:11" s="59" customFormat="1">
      <c r="A223" s="507"/>
      <c r="B223" s="507"/>
      <c r="C223" s="507"/>
      <c r="D223" s="507"/>
      <c r="E223" s="507"/>
      <c r="G223" s="479"/>
      <c r="H223" s="479"/>
      <c r="I223" s="479"/>
      <c r="J223" s="479"/>
      <c r="K223" s="479"/>
    </row>
    <row r="224" spans="1:11" s="59" customFormat="1">
      <c r="A224" s="507"/>
      <c r="B224" s="507"/>
      <c r="C224" s="507"/>
      <c r="D224" s="507"/>
      <c r="E224" s="507"/>
      <c r="G224" s="479"/>
      <c r="H224" s="479"/>
      <c r="I224" s="479"/>
      <c r="J224" s="479"/>
      <c r="K224" s="479"/>
    </row>
    <row r="225" spans="1:11" s="59" customFormat="1">
      <c r="A225" s="507"/>
      <c r="B225" s="507"/>
      <c r="C225" s="507"/>
      <c r="D225" s="507"/>
      <c r="E225" s="507"/>
      <c r="G225" s="479"/>
      <c r="H225" s="479"/>
      <c r="I225" s="479"/>
      <c r="J225" s="479"/>
      <c r="K225" s="479"/>
    </row>
    <row r="226" spans="1:11" s="59" customFormat="1">
      <c r="A226" s="507"/>
      <c r="B226" s="507"/>
      <c r="C226" s="507"/>
      <c r="D226" s="507"/>
      <c r="E226" s="507"/>
      <c r="G226" s="479"/>
      <c r="H226" s="479"/>
      <c r="I226" s="479"/>
      <c r="J226" s="479"/>
      <c r="K226" s="479"/>
    </row>
    <row r="227" spans="1:11" s="59" customFormat="1">
      <c r="A227" s="507"/>
      <c r="B227" s="507"/>
      <c r="C227" s="507"/>
      <c r="D227" s="507"/>
      <c r="E227" s="507"/>
      <c r="G227" s="479"/>
      <c r="H227" s="479"/>
      <c r="I227" s="479"/>
      <c r="J227" s="479"/>
      <c r="K227" s="479"/>
    </row>
    <row r="228" spans="1:11" s="59" customFormat="1">
      <c r="A228" s="507"/>
      <c r="B228" s="507"/>
      <c r="C228" s="507"/>
      <c r="D228" s="507"/>
      <c r="E228" s="507"/>
      <c r="G228" s="479"/>
      <c r="H228" s="479"/>
      <c r="I228" s="479"/>
      <c r="J228" s="479"/>
      <c r="K228" s="479"/>
    </row>
    <row r="229" spans="1:11" s="59" customFormat="1">
      <c r="A229" s="507"/>
      <c r="B229" s="507"/>
      <c r="C229" s="507"/>
      <c r="D229" s="507"/>
      <c r="E229" s="507"/>
      <c r="G229" s="479"/>
      <c r="H229" s="479"/>
      <c r="I229" s="479"/>
      <c r="J229" s="479"/>
      <c r="K229" s="479"/>
    </row>
    <row r="230" spans="1:11" s="59" customFormat="1">
      <c r="A230" s="507"/>
      <c r="B230" s="507"/>
      <c r="C230" s="507"/>
      <c r="D230" s="507"/>
      <c r="E230" s="507"/>
      <c r="G230" s="479"/>
      <c r="H230" s="479"/>
      <c r="I230" s="479"/>
      <c r="J230" s="479"/>
      <c r="K230" s="479"/>
    </row>
    <row r="231" spans="1:11" s="59" customFormat="1">
      <c r="A231" s="507"/>
      <c r="B231" s="507"/>
      <c r="C231" s="507"/>
      <c r="D231" s="507"/>
      <c r="E231" s="507"/>
    </row>
    <row r="232" spans="1:11" s="59" customFormat="1">
      <c r="A232" s="507"/>
      <c r="B232" s="507"/>
      <c r="C232" s="507"/>
      <c r="D232" s="507"/>
      <c r="E232" s="507"/>
    </row>
    <row r="233" spans="1:11" s="59" customFormat="1">
      <c r="A233" s="507"/>
      <c r="B233" s="507"/>
      <c r="C233" s="507"/>
      <c r="D233" s="507"/>
      <c r="E233" s="507"/>
    </row>
    <row r="234" spans="1:11" s="59" customFormat="1">
      <c r="A234" s="507"/>
      <c r="B234" s="507"/>
      <c r="C234" s="507"/>
      <c r="D234" s="507"/>
      <c r="E234" s="507"/>
    </row>
    <row r="235" spans="1:11" s="59" customFormat="1">
      <c r="A235" s="507"/>
      <c r="B235" s="507"/>
      <c r="C235" s="507"/>
      <c r="D235" s="507"/>
      <c r="E235" s="507"/>
    </row>
    <row r="236" spans="1:11" s="59" customFormat="1">
      <c r="A236" s="507"/>
      <c r="B236" s="507"/>
      <c r="C236" s="507"/>
      <c r="D236" s="507"/>
      <c r="E236" s="507"/>
    </row>
    <row r="237" spans="1:11" s="59" customFormat="1">
      <c r="A237" s="507"/>
      <c r="B237" s="507"/>
      <c r="C237" s="507"/>
      <c r="D237" s="507"/>
      <c r="E237" s="507"/>
    </row>
    <row r="238" spans="1:11" s="59" customFormat="1">
      <c r="A238" s="507"/>
      <c r="B238" s="507"/>
      <c r="C238" s="507"/>
      <c r="D238" s="507"/>
      <c r="E238" s="507"/>
    </row>
    <row r="239" spans="1:11" s="59" customFormat="1">
      <c r="A239" s="507"/>
      <c r="B239" s="507"/>
      <c r="C239" s="507"/>
      <c r="D239" s="507"/>
      <c r="E239" s="507"/>
    </row>
    <row r="240" spans="1:11" s="59" customFormat="1">
      <c r="A240" s="507"/>
      <c r="B240" s="507"/>
      <c r="C240" s="507"/>
      <c r="D240" s="507"/>
      <c r="E240" s="507"/>
    </row>
    <row r="241" spans="1:5" s="59" customFormat="1">
      <c r="A241" s="507"/>
      <c r="B241" s="507"/>
      <c r="C241" s="507"/>
      <c r="D241" s="507"/>
      <c r="E241" s="507"/>
    </row>
    <row r="242" spans="1:5" s="59" customFormat="1">
      <c r="A242" s="507"/>
      <c r="B242" s="507"/>
      <c r="C242" s="507"/>
      <c r="D242" s="507"/>
      <c r="E242" s="507"/>
    </row>
    <row r="243" spans="1:5" s="59" customFormat="1">
      <c r="A243" s="507"/>
      <c r="B243" s="507"/>
      <c r="C243" s="507"/>
      <c r="D243" s="507"/>
      <c r="E243" s="507"/>
    </row>
    <row r="244" spans="1:5" s="59" customFormat="1">
      <c r="A244" s="507"/>
      <c r="B244" s="507"/>
      <c r="C244" s="507"/>
      <c r="D244" s="507"/>
      <c r="E244" s="507"/>
    </row>
    <row r="245" spans="1:5" s="59" customFormat="1">
      <c r="A245" s="507"/>
      <c r="B245" s="507"/>
      <c r="C245" s="507"/>
      <c r="D245" s="507"/>
      <c r="E245" s="507"/>
    </row>
    <row r="246" spans="1:5" s="59" customFormat="1">
      <c r="A246" s="507"/>
      <c r="B246" s="507"/>
      <c r="C246" s="507"/>
      <c r="D246" s="507"/>
      <c r="E246" s="507"/>
    </row>
    <row r="247" spans="1:5" s="59" customFormat="1">
      <c r="A247" s="507"/>
      <c r="B247" s="507"/>
      <c r="C247" s="507"/>
      <c r="D247" s="507"/>
      <c r="E247" s="507"/>
    </row>
    <row r="248" spans="1:5" s="59" customFormat="1">
      <c r="A248" s="507"/>
      <c r="B248" s="507"/>
      <c r="C248" s="507"/>
      <c r="D248" s="507"/>
      <c r="E248" s="507"/>
    </row>
    <row r="249" spans="1:5" s="59" customFormat="1">
      <c r="A249" s="507"/>
      <c r="B249" s="507"/>
      <c r="C249" s="507"/>
      <c r="D249" s="507"/>
      <c r="E249" s="507"/>
    </row>
    <row r="250" spans="1:5" s="59" customFormat="1">
      <c r="A250" s="507"/>
      <c r="B250" s="507"/>
      <c r="C250" s="507"/>
      <c r="D250" s="507"/>
      <c r="E250" s="507"/>
    </row>
    <row r="251" spans="1:5" s="59" customFormat="1">
      <c r="A251" s="507"/>
      <c r="B251" s="507"/>
      <c r="C251" s="507"/>
      <c r="D251" s="507"/>
      <c r="E251" s="507"/>
    </row>
    <row r="252" spans="1:5" s="59" customFormat="1">
      <c r="A252" s="507"/>
      <c r="B252" s="507"/>
      <c r="C252" s="507"/>
      <c r="D252" s="507"/>
      <c r="E252" s="507"/>
    </row>
    <row r="253" spans="1:5" s="59" customFormat="1">
      <c r="A253" s="507"/>
      <c r="B253" s="507"/>
      <c r="C253" s="507"/>
      <c r="D253" s="507"/>
      <c r="E253" s="507"/>
    </row>
    <row r="254" spans="1:5" s="59" customFormat="1">
      <c r="A254" s="507"/>
      <c r="B254" s="507"/>
      <c r="C254" s="507"/>
      <c r="D254" s="507"/>
      <c r="E254" s="507"/>
    </row>
    <row r="255" spans="1:5" s="59" customFormat="1">
      <c r="A255" s="507"/>
      <c r="B255" s="507"/>
      <c r="C255" s="507"/>
      <c r="D255" s="507"/>
      <c r="E255" s="507"/>
    </row>
    <row r="256" spans="1:5" s="59" customFormat="1">
      <c r="A256" s="507"/>
      <c r="B256" s="507"/>
      <c r="C256" s="507"/>
      <c r="D256" s="507"/>
      <c r="E256" s="507"/>
    </row>
    <row r="257" spans="1:5" s="59" customFormat="1">
      <c r="A257" s="507"/>
      <c r="B257" s="507"/>
      <c r="C257" s="507"/>
      <c r="D257" s="507"/>
      <c r="E257" s="507"/>
    </row>
    <row r="258" spans="1:5" s="59" customFormat="1">
      <c r="A258" s="507"/>
      <c r="B258" s="507"/>
      <c r="C258" s="507"/>
      <c r="D258" s="507"/>
      <c r="E258" s="507"/>
    </row>
    <row r="259" spans="1:5" s="59" customFormat="1">
      <c r="A259" s="507"/>
      <c r="B259" s="507"/>
      <c r="C259" s="507"/>
      <c r="D259" s="507"/>
      <c r="E259" s="507"/>
    </row>
    <row r="260" spans="1:5" s="59" customFormat="1">
      <c r="A260" s="507"/>
      <c r="B260" s="507"/>
      <c r="C260" s="507"/>
      <c r="D260" s="507"/>
      <c r="E260" s="507"/>
    </row>
    <row r="261" spans="1:5" s="59" customFormat="1">
      <c r="A261" s="507"/>
      <c r="B261" s="507"/>
      <c r="C261" s="507"/>
      <c r="D261" s="507"/>
      <c r="E261" s="507"/>
    </row>
    <row r="262" spans="1:5" s="59" customFormat="1">
      <c r="A262" s="507"/>
      <c r="B262" s="507"/>
      <c r="C262" s="507"/>
      <c r="D262" s="507"/>
      <c r="E262" s="507"/>
    </row>
    <row r="263" spans="1:5" s="59" customFormat="1">
      <c r="A263" s="507"/>
      <c r="B263" s="507"/>
      <c r="C263" s="507"/>
      <c r="D263" s="507"/>
      <c r="E263" s="507"/>
    </row>
    <row r="264" spans="1:5" s="59" customFormat="1">
      <c r="A264" s="507"/>
      <c r="B264" s="507"/>
      <c r="C264" s="507"/>
      <c r="D264" s="507"/>
      <c r="E264" s="507"/>
    </row>
    <row r="265" spans="1:5" s="59" customFormat="1">
      <c r="A265" s="507"/>
      <c r="B265" s="507"/>
      <c r="C265" s="507"/>
      <c r="D265" s="507"/>
      <c r="E265" s="507"/>
    </row>
    <row r="266" spans="1:5" s="59" customFormat="1">
      <c r="A266" s="507"/>
      <c r="B266" s="507"/>
      <c r="C266" s="507"/>
      <c r="D266" s="507"/>
      <c r="E266" s="507"/>
    </row>
    <row r="267" spans="1:5" s="59" customFormat="1">
      <c r="A267" s="507"/>
      <c r="B267" s="507"/>
      <c r="C267" s="507"/>
      <c r="D267" s="507"/>
      <c r="E267" s="507"/>
    </row>
    <row r="268" spans="1:5" s="59" customFormat="1">
      <c r="A268" s="507"/>
      <c r="B268" s="507"/>
      <c r="C268" s="507"/>
      <c r="D268" s="507"/>
      <c r="E268" s="507"/>
    </row>
    <row r="269" spans="1:5" s="59" customFormat="1">
      <c r="A269" s="507"/>
      <c r="B269" s="507"/>
      <c r="C269" s="507"/>
      <c r="D269" s="507"/>
      <c r="E269" s="507"/>
    </row>
    <row r="270" spans="1:5" s="59" customFormat="1">
      <c r="A270" s="507"/>
      <c r="B270" s="507"/>
      <c r="C270" s="507"/>
      <c r="D270" s="507"/>
      <c r="E270" s="507"/>
    </row>
    <row r="271" spans="1:5" s="59" customFormat="1">
      <c r="A271" s="507"/>
      <c r="B271" s="507"/>
      <c r="C271" s="507"/>
      <c r="D271" s="507"/>
      <c r="E271" s="507"/>
    </row>
    <row r="272" spans="1:5" s="59" customFormat="1">
      <c r="A272" s="507"/>
      <c r="B272" s="507"/>
      <c r="C272" s="507"/>
      <c r="D272" s="507"/>
      <c r="E272" s="507"/>
    </row>
    <row r="273" spans="1:5" s="59" customFormat="1">
      <c r="A273" s="507"/>
      <c r="B273" s="507"/>
      <c r="C273" s="507"/>
      <c r="D273" s="507"/>
      <c r="E273" s="507"/>
    </row>
    <row r="274" spans="1:5" s="59" customFormat="1">
      <c r="A274" s="507"/>
      <c r="B274" s="507"/>
      <c r="C274" s="507"/>
      <c r="D274" s="507"/>
      <c r="E274" s="507"/>
    </row>
    <row r="275" spans="1:5" s="59" customFormat="1">
      <c r="A275" s="507"/>
      <c r="B275" s="507"/>
      <c r="C275" s="507"/>
      <c r="D275" s="507"/>
      <c r="E275" s="507"/>
    </row>
    <row r="276" spans="1:5" s="59" customFormat="1">
      <c r="A276" s="507"/>
      <c r="B276" s="507"/>
      <c r="C276" s="507"/>
      <c r="D276" s="507"/>
      <c r="E276" s="507"/>
    </row>
    <row r="277" spans="1:5" s="59" customFormat="1">
      <c r="A277" s="507"/>
      <c r="B277" s="507"/>
      <c r="C277" s="507"/>
      <c r="D277" s="507"/>
      <c r="E277" s="507"/>
    </row>
    <row r="278" spans="1:5" s="59" customFormat="1">
      <c r="A278" s="507"/>
      <c r="B278" s="507"/>
      <c r="C278" s="507"/>
      <c r="D278" s="507"/>
      <c r="E278" s="507"/>
    </row>
    <row r="279" spans="1:5" s="59" customFormat="1">
      <c r="A279" s="507"/>
      <c r="B279" s="507"/>
      <c r="C279" s="507"/>
      <c r="D279" s="507"/>
      <c r="E279" s="507"/>
    </row>
    <row r="280" spans="1:5" s="59" customFormat="1">
      <c r="A280" s="507"/>
      <c r="B280" s="507"/>
      <c r="C280" s="507"/>
      <c r="D280" s="507"/>
      <c r="E280" s="507"/>
    </row>
    <row r="281" spans="1:5" s="59" customFormat="1">
      <c r="A281" s="507"/>
      <c r="B281" s="507"/>
      <c r="C281" s="507"/>
      <c r="D281" s="507"/>
      <c r="E281" s="507"/>
    </row>
    <row r="282" spans="1:5" s="59" customFormat="1">
      <c r="A282" s="507"/>
      <c r="B282" s="507"/>
      <c r="C282" s="507"/>
      <c r="D282" s="507"/>
      <c r="E282" s="507"/>
    </row>
    <row r="283" spans="1:5" s="59" customFormat="1">
      <c r="A283" s="507"/>
      <c r="B283" s="507"/>
      <c r="C283" s="507"/>
      <c r="D283" s="507"/>
      <c r="E283" s="507"/>
    </row>
    <row r="284" spans="1:5" s="59" customFormat="1">
      <c r="A284" s="507"/>
      <c r="B284" s="507"/>
      <c r="C284" s="507"/>
      <c r="D284" s="507"/>
      <c r="E284" s="507"/>
    </row>
    <row r="285" spans="1:5" s="59" customFormat="1">
      <c r="A285" s="507"/>
      <c r="B285" s="507"/>
      <c r="C285" s="507"/>
      <c r="D285" s="507"/>
      <c r="E285" s="507"/>
    </row>
    <row r="286" spans="1:5" s="59" customFormat="1">
      <c r="A286" s="507"/>
      <c r="B286" s="507"/>
      <c r="C286" s="507"/>
      <c r="D286" s="507"/>
      <c r="E286" s="507"/>
    </row>
    <row r="287" spans="1:5" s="59" customFormat="1">
      <c r="A287" s="507"/>
      <c r="B287" s="507"/>
      <c r="C287" s="507"/>
      <c r="D287" s="507"/>
      <c r="E287" s="507"/>
    </row>
    <row r="288" spans="1:5" s="59" customFormat="1">
      <c r="A288" s="507"/>
      <c r="B288" s="507"/>
      <c r="C288" s="507"/>
      <c r="D288" s="507"/>
      <c r="E288" s="507"/>
    </row>
    <row r="289" spans="1:5" s="59" customFormat="1">
      <c r="A289" s="507"/>
      <c r="B289" s="507"/>
      <c r="C289" s="507"/>
      <c r="D289" s="507"/>
      <c r="E289" s="507"/>
    </row>
    <row r="290" spans="1:5" s="59" customFormat="1">
      <c r="A290" s="507"/>
      <c r="B290" s="507"/>
      <c r="C290" s="507"/>
      <c r="D290" s="507"/>
      <c r="E290" s="507"/>
    </row>
    <row r="291" spans="1:5" s="59" customFormat="1">
      <c r="A291" s="507"/>
      <c r="B291" s="507"/>
      <c r="C291" s="507"/>
      <c r="D291" s="507"/>
      <c r="E291" s="507"/>
    </row>
    <row r="292" spans="1:5" s="59" customFormat="1">
      <c r="A292" s="507"/>
      <c r="B292" s="507"/>
      <c r="C292" s="507"/>
      <c r="D292" s="507"/>
      <c r="E292" s="507"/>
    </row>
    <row r="293" spans="1:5" s="59" customFormat="1">
      <c r="A293" s="507"/>
      <c r="B293" s="507"/>
      <c r="C293" s="507"/>
      <c r="D293" s="507"/>
      <c r="E293" s="507"/>
    </row>
    <row r="294" spans="1:5" s="59" customFormat="1">
      <c r="A294" s="507"/>
      <c r="B294" s="507"/>
      <c r="C294" s="507"/>
      <c r="D294" s="507"/>
      <c r="E294" s="507"/>
    </row>
    <row r="295" spans="1:5" s="59" customFormat="1">
      <c r="A295" s="507"/>
      <c r="B295" s="507"/>
      <c r="C295" s="507"/>
      <c r="D295" s="507"/>
      <c r="E295" s="507"/>
    </row>
    <row r="296" spans="1:5" s="59" customFormat="1">
      <c r="A296" s="507"/>
      <c r="B296" s="507"/>
      <c r="C296" s="507"/>
      <c r="D296" s="507"/>
      <c r="E296" s="507"/>
    </row>
    <row r="297" spans="1:5" s="59" customFormat="1">
      <c r="A297" s="507"/>
      <c r="B297" s="507"/>
      <c r="C297" s="507"/>
      <c r="D297" s="507"/>
      <c r="E297" s="507"/>
    </row>
    <row r="298" spans="1:5" s="59" customFormat="1">
      <c r="A298" s="507"/>
      <c r="B298" s="507"/>
      <c r="C298" s="507"/>
      <c r="D298" s="507"/>
      <c r="E298" s="507"/>
    </row>
    <row r="299" spans="1:5" s="59" customFormat="1">
      <c r="A299" s="507"/>
      <c r="B299" s="507"/>
      <c r="C299" s="507"/>
      <c r="D299" s="507"/>
      <c r="E299" s="507"/>
    </row>
    <row r="300" spans="1:5">
      <c r="A300" s="507"/>
      <c r="B300" s="507"/>
      <c r="C300" s="507"/>
      <c r="D300" s="507"/>
      <c r="E300" s="507"/>
    </row>
    <row r="301" spans="1:5">
      <c r="A301" s="510"/>
      <c r="B301" s="510"/>
      <c r="C301" s="510"/>
      <c r="D301" s="510"/>
      <c r="E301" s="510"/>
    </row>
    <row r="302" spans="1:5">
      <c r="A302" s="510"/>
      <c r="B302" s="510"/>
      <c r="C302" s="510"/>
      <c r="D302" s="510"/>
      <c r="E302" s="510"/>
    </row>
    <row r="303" spans="1:5">
      <c r="A303" s="510"/>
      <c r="B303" s="510"/>
      <c r="C303" s="510"/>
      <c r="D303" s="510"/>
      <c r="E303" s="510"/>
    </row>
    <row r="304" spans="1:5">
      <c r="A304" s="510"/>
      <c r="B304" s="510"/>
      <c r="C304" s="510"/>
      <c r="D304" s="510"/>
      <c r="E304" s="510"/>
    </row>
    <row r="305" spans="1:5">
      <c r="A305" s="510"/>
      <c r="B305" s="510"/>
      <c r="C305" s="510"/>
      <c r="D305" s="510"/>
      <c r="E305" s="510"/>
    </row>
    <row r="306" spans="1:5">
      <c r="A306" s="510"/>
      <c r="B306" s="510"/>
      <c r="C306" s="510"/>
      <c r="D306" s="510"/>
      <c r="E306" s="510"/>
    </row>
    <row r="307" spans="1:5">
      <c r="A307" s="510"/>
      <c r="B307" s="510"/>
      <c r="C307" s="510"/>
      <c r="D307" s="510"/>
      <c r="E307" s="510"/>
    </row>
    <row r="308" spans="1:5">
      <c r="A308" s="510"/>
      <c r="B308" s="510"/>
      <c r="C308" s="510"/>
      <c r="D308" s="510"/>
      <c r="E308" s="510"/>
    </row>
    <row r="309" spans="1:5">
      <c r="A309" s="510"/>
      <c r="B309" s="510"/>
      <c r="C309" s="510"/>
      <c r="D309" s="510"/>
      <c r="E309" s="510"/>
    </row>
    <row r="310" spans="1:5">
      <c r="A310" s="510"/>
      <c r="B310" s="510"/>
      <c r="C310" s="510"/>
      <c r="D310" s="510"/>
      <c r="E310" s="510"/>
    </row>
    <row r="311" spans="1:5">
      <c r="A311" s="510"/>
      <c r="B311" s="510"/>
      <c r="C311" s="510"/>
      <c r="D311" s="510"/>
      <c r="E311" s="510"/>
    </row>
    <row r="312" spans="1:5">
      <c r="A312" s="510"/>
      <c r="B312" s="510"/>
      <c r="C312" s="510"/>
      <c r="D312" s="510"/>
      <c r="E312" s="510"/>
    </row>
    <row r="313" spans="1:5">
      <c r="A313" s="510"/>
      <c r="B313" s="510"/>
      <c r="C313" s="510"/>
      <c r="D313" s="510"/>
      <c r="E313" s="510"/>
    </row>
    <row r="314" spans="1:5">
      <c r="A314" s="510"/>
      <c r="B314" s="510"/>
      <c r="C314" s="510"/>
      <c r="D314" s="510"/>
      <c r="E314" s="510"/>
    </row>
    <row r="315" spans="1:5">
      <c r="A315" s="510"/>
      <c r="B315" s="510"/>
      <c r="C315" s="510"/>
      <c r="D315" s="510"/>
      <c r="E315" s="510"/>
    </row>
    <row r="316" spans="1:5">
      <c r="A316" s="510"/>
      <c r="B316" s="510"/>
      <c r="C316" s="510"/>
      <c r="D316" s="510"/>
      <c r="E316" s="510"/>
    </row>
    <row r="317" spans="1:5">
      <c r="A317" s="510"/>
      <c r="B317" s="510"/>
      <c r="C317" s="510"/>
      <c r="D317" s="510"/>
      <c r="E317" s="510"/>
    </row>
    <row r="318" spans="1:5">
      <c r="A318" s="510"/>
      <c r="B318" s="510"/>
      <c r="C318" s="510"/>
      <c r="D318" s="510"/>
      <c r="E318" s="510"/>
    </row>
    <row r="319" spans="1:5">
      <c r="A319" s="510"/>
      <c r="B319" s="510"/>
      <c r="C319" s="510"/>
      <c r="D319" s="510"/>
      <c r="E319" s="510"/>
    </row>
    <row r="320" spans="1:5">
      <c r="A320" s="510"/>
      <c r="B320" s="510"/>
      <c r="C320" s="510"/>
      <c r="D320" s="510"/>
      <c r="E320" s="510"/>
    </row>
    <row r="321" spans="1:5">
      <c r="A321" s="510"/>
      <c r="B321" s="510"/>
      <c r="C321" s="510"/>
      <c r="D321" s="510"/>
      <c r="E321" s="510"/>
    </row>
    <row r="322" spans="1:5">
      <c r="A322" s="510"/>
      <c r="B322" s="510"/>
      <c r="C322" s="510"/>
      <c r="D322" s="510"/>
      <c r="E322" s="510"/>
    </row>
    <row r="323" spans="1:5">
      <c r="A323" s="510"/>
      <c r="B323" s="510"/>
      <c r="C323" s="510"/>
      <c r="D323" s="510"/>
      <c r="E323" s="510"/>
    </row>
    <row r="324" spans="1:5">
      <c r="A324" s="510"/>
      <c r="B324" s="510"/>
      <c r="C324" s="510"/>
      <c r="D324" s="510"/>
      <c r="E324" s="510"/>
    </row>
    <row r="325" spans="1:5">
      <c r="A325" s="510"/>
      <c r="B325" s="510"/>
      <c r="C325" s="510"/>
      <c r="D325" s="510"/>
      <c r="E325" s="510"/>
    </row>
    <row r="326" spans="1:5">
      <c r="A326" s="510"/>
      <c r="B326" s="510"/>
      <c r="C326" s="510"/>
      <c r="D326" s="510"/>
      <c r="E326" s="510"/>
    </row>
    <row r="327" spans="1:5">
      <c r="A327" s="510"/>
      <c r="B327" s="510"/>
      <c r="C327" s="510"/>
      <c r="D327" s="510"/>
      <c r="E327" s="510"/>
    </row>
    <row r="328" spans="1:5">
      <c r="A328" s="510"/>
      <c r="B328" s="510"/>
      <c r="C328" s="510"/>
      <c r="D328" s="510"/>
      <c r="E328" s="510"/>
    </row>
    <row r="329" spans="1:5">
      <c r="A329" s="510"/>
      <c r="B329" s="510"/>
      <c r="C329" s="510"/>
      <c r="D329" s="510"/>
      <c r="E329" s="510"/>
    </row>
    <row r="330" spans="1:5">
      <c r="A330" s="510"/>
      <c r="B330" s="510"/>
      <c r="C330" s="510"/>
      <c r="D330" s="510"/>
      <c r="E330" s="510"/>
    </row>
    <row r="331" spans="1:5">
      <c r="A331" s="510"/>
      <c r="B331" s="510"/>
      <c r="C331" s="510"/>
      <c r="D331" s="510"/>
      <c r="E331" s="510"/>
    </row>
    <row r="332" spans="1:5">
      <c r="A332" s="510"/>
      <c r="B332" s="510"/>
      <c r="C332" s="510"/>
      <c r="D332" s="510"/>
      <c r="E332" s="510"/>
    </row>
    <row r="333" spans="1:5">
      <c r="A333" s="510"/>
      <c r="B333" s="510"/>
      <c r="C333" s="510"/>
      <c r="D333" s="510"/>
      <c r="E333" s="510"/>
    </row>
    <row r="334" spans="1:5">
      <c r="A334" s="510"/>
      <c r="B334" s="510"/>
      <c r="C334" s="510"/>
      <c r="D334" s="510"/>
      <c r="E334" s="510"/>
    </row>
    <row r="335" spans="1:5">
      <c r="A335" s="510"/>
      <c r="B335" s="510"/>
      <c r="C335" s="510"/>
      <c r="D335" s="510"/>
      <c r="E335" s="510"/>
    </row>
    <row r="336" spans="1:5">
      <c r="A336" s="510"/>
      <c r="B336" s="510"/>
      <c r="C336" s="510"/>
      <c r="D336" s="510"/>
      <c r="E336" s="510"/>
    </row>
    <row r="337" spans="1:5">
      <c r="A337" s="510"/>
      <c r="B337" s="510"/>
      <c r="C337" s="510"/>
      <c r="D337" s="510"/>
      <c r="E337" s="510"/>
    </row>
    <row r="338" spans="1:5">
      <c r="A338" s="510"/>
      <c r="B338" s="510"/>
      <c r="C338" s="510"/>
      <c r="D338" s="510"/>
      <c r="E338" s="510"/>
    </row>
    <row r="339" spans="1:5">
      <c r="A339" s="510"/>
      <c r="B339" s="510"/>
      <c r="C339" s="510"/>
      <c r="D339" s="510"/>
      <c r="E339" s="510"/>
    </row>
    <row r="340" spans="1:5">
      <c r="A340" s="510"/>
      <c r="B340" s="510"/>
      <c r="C340" s="510"/>
      <c r="D340" s="510"/>
      <c r="E340" s="510"/>
    </row>
    <row r="341" spans="1:5">
      <c r="A341" s="510"/>
      <c r="B341" s="510"/>
      <c r="C341" s="510"/>
      <c r="D341" s="510"/>
      <c r="E341" s="510"/>
    </row>
    <row r="342" spans="1:5">
      <c r="A342" s="510"/>
      <c r="B342" s="510"/>
      <c r="C342" s="510"/>
      <c r="D342" s="510"/>
      <c r="E342" s="510"/>
    </row>
    <row r="343" spans="1:5">
      <c r="A343" s="510"/>
      <c r="B343" s="510"/>
      <c r="C343" s="510"/>
      <c r="D343" s="510"/>
      <c r="E343" s="510"/>
    </row>
    <row r="344" spans="1:5">
      <c r="A344" s="510"/>
      <c r="B344" s="510"/>
      <c r="C344" s="510"/>
      <c r="D344" s="510"/>
      <c r="E344" s="510"/>
    </row>
    <row r="345" spans="1:5">
      <c r="A345" s="510"/>
      <c r="B345" s="510"/>
      <c r="C345" s="510"/>
      <c r="D345" s="510"/>
      <c r="E345" s="510"/>
    </row>
    <row r="346" spans="1:5">
      <c r="A346" s="510"/>
      <c r="B346" s="510"/>
      <c r="C346" s="510"/>
      <c r="D346" s="510"/>
      <c r="E346" s="510"/>
    </row>
    <row r="347" spans="1:5">
      <c r="A347" s="510"/>
      <c r="B347" s="510"/>
      <c r="C347" s="510"/>
      <c r="D347" s="510"/>
      <c r="E347" s="510"/>
    </row>
    <row r="348" spans="1:5">
      <c r="A348" s="510"/>
      <c r="B348" s="510"/>
      <c r="C348" s="510"/>
      <c r="D348" s="510"/>
      <c r="E348" s="510"/>
    </row>
    <row r="349" spans="1:5">
      <c r="A349" s="510"/>
      <c r="B349" s="510"/>
      <c r="C349" s="510"/>
      <c r="D349" s="510"/>
      <c r="E349" s="510"/>
    </row>
    <row r="350" spans="1:5">
      <c r="A350" s="510"/>
      <c r="B350" s="510"/>
      <c r="C350" s="510"/>
      <c r="D350" s="510"/>
      <c r="E350" s="510"/>
    </row>
    <row r="351" spans="1:5">
      <c r="A351" s="510"/>
      <c r="B351" s="510"/>
      <c r="C351" s="510"/>
      <c r="D351" s="510"/>
      <c r="E351" s="510"/>
    </row>
    <row r="352" spans="1:5">
      <c r="A352" s="510"/>
      <c r="B352" s="510"/>
      <c r="C352" s="510"/>
      <c r="D352" s="510"/>
      <c r="E352" s="510"/>
    </row>
    <row r="353" spans="1:5">
      <c r="A353" s="510"/>
      <c r="B353" s="510"/>
      <c r="C353" s="510"/>
      <c r="D353" s="510"/>
      <c r="E353" s="510"/>
    </row>
    <row r="354" spans="1:5">
      <c r="A354" s="510"/>
      <c r="B354" s="510"/>
      <c r="C354" s="510"/>
      <c r="D354" s="510"/>
      <c r="E354" s="510"/>
    </row>
    <row r="355" spans="1:5">
      <c r="A355" s="510"/>
      <c r="B355" s="510"/>
      <c r="C355" s="510"/>
      <c r="D355" s="510"/>
      <c r="E355" s="510"/>
    </row>
    <row r="356" spans="1:5">
      <c r="A356" s="510"/>
      <c r="B356" s="510"/>
      <c r="C356" s="510"/>
      <c r="D356" s="510"/>
      <c r="E356" s="510"/>
    </row>
    <row r="357" spans="1:5">
      <c r="A357" s="510"/>
      <c r="B357" s="510"/>
      <c r="C357" s="510"/>
      <c r="D357" s="510"/>
      <c r="E357" s="510"/>
    </row>
    <row r="358" spans="1:5">
      <c r="A358" s="510"/>
      <c r="B358" s="510"/>
      <c r="C358" s="510"/>
      <c r="D358" s="510"/>
      <c r="E358" s="510"/>
    </row>
    <row r="359" spans="1:5">
      <c r="A359" s="510"/>
      <c r="B359" s="510"/>
      <c r="C359" s="510"/>
      <c r="D359" s="510"/>
      <c r="E359" s="510"/>
    </row>
    <row r="360" spans="1:5">
      <c r="A360" s="510"/>
      <c r="B360" s="510"/>
      <c r="C360" s="510"/>
      <c r="D360" s="510"/>
      <c r="E360" s="510"/>
    </row>
    <row r="361" spans="1:5">
      <c r="A361" s="510"/>
      <c r="B361" s="510"/>
      <c r="C361" s="510"/>
      <c r="D361" s="510"/>
      <c r="E361" s="510"/>
    </row>
    <row r="362" spans="1:5">
      <c r="A362" s="510"/>
      <c r="B362" s="510"/>
      <c r="C362" s="510"/>
      <c r="D362" s="510"/>
      <c r="E362" s="510"/>
    </row>
    <row r="363" spans="1:5">
      <c r="A363" s="510"/>
      <c r="B363" s="510"/>
      <c r="C363" s="510"/>
      <c r="D363" s="510"/>
      <c r="E363" s="510"/>
    </row>
    <row r="364" spans="1:5">
      <c r="A364" s="510"/>
      <c r="B364" s="510"/>
      <c r="C364" s="510"/>
      <c r="D364" s="510"/>
      <c r="E364" s="510"/>
    </row>
    <row r="365" spans="1:5">
      <c r="A365" s="510"/>
      <c r="B365" s="510"/>
      <c r="C365" s="510"/>
      <c r="D365" s="510"/>
      <c r="E365" s="510"/>
    </row>
    <row r="366" spans="1:5">
      <c r="A366" s="510"/>
      <c r="B366" s="510"/>
      <c r="C366" s="510"/>
      <c r="D366" s="510"/>
      <c r="E366" s="510"/>
    </row>
    <row r="367" spans="1:5">
      <c r="A367" s="510"/>
      <c r="B367" s="510"/>
      <c r="C367" s="510"/>
      <c r="D367" s="510"/>
      <c r="E367" s="510"/>
    </row>
    <row r="368" spans="1:5">
      <c r="A368" s="510"/>
      <c r="B368" s="510"/>
      <c r="C368" s="510"/>
      <c r="D368" s="510"/>
      <c r="E368" s="510"/>
    </row>
    <row r="369" spans="1:5">
      <c r="A369" s="510"/>
      <c r="B369" s="510"/>
      <c r="C369" s="510"/>
      <c r="D369" s="510"/>
      <c r="E369" s="510"/>
    </row>
    <row r="370" spans="1:5">
      <c r="A370" s="510"/>
      <c r="B370" s="510"/>
      <c r="C370" s="510"/>
      <c r="D370" s="510"/>
      <c r="E370" s="510"/>
    </row>
    <row r="371" spans="1:5">
      <c r="A371" s="510"/>
      <c r="B371" s="510"/>
      <c r="C371" s="510"/>
      <c r="D371" s="510"/>
      <c r="E371" s="510"/>
    </row>
    <row r="372" spans="1:5">
      <c r="A372" s="510"/>
      <c r="B372" s="510"/>
      <c r="C372" s="510"/>
      <c r="D372" s="510"/>
      <c r="E372" s="510"/>
    </row>
    <row r="373" spans="1:5">
      <c r="A373" s="510"/>
      <c r="B373" s="510"/>
      <c r="C373" s="510"/>
      <c r="D373" s="510"/>
      <c r="E373" s="510"/>
    </row>
    <row r="374" spans="1:5">
      <c r="A374" s="510"/>
      <c r="B374" s="510"/>
      <c r="C374" s="510"/>
      <c r="D374" s="510"/>
      <c r="E374" s="510"/>
    </row>
    <row r="375" spans="1:5">
      <c r="A375" s="510"/>
      <c r="B375" s="510"/>
      <c r="C375" s="510"/>
      <c r="D375" s="510"/>
      <c r="E375" s="510"/>
    </row>
    <row r="376" spans="1:5">
      <c r="A376" s="510"/>
      <c r="B376" s="510"/>
      <c r="C376" s="510"/>
      <c r="D376" s="510"/>
      <c r="E376" s="510"/>
    </row>
    <row r="377" spans="1:5">
      <c r="A377" s="510"/>
      <c r="B377" s="510"/>
      <c r="C377" s="510"/>
      <c r="D377" s="510"/>
      <c r="E377" s="510"/>
    </row>
    <row r="378" spans="1:5">
      <c r="A378" s="510"/>
      <c r="B378" s="510"/>
      <c r="C378" s="510"/>
      <c r="D378" s="510"/>
      <c r="E378" s="510"/>
    </row>
    <row r="379" spans="1:5">
      <c r="A379" s="510"/>
      <c r="B379" s="510"/>
      <c r="C379" s="510"/>
      <c r="D379" s="510"/>
      <c r="E379" s="510"/>
    </row>
    <row r="380" spans="1:5">
      <c r="A380" s="510"/>
      <c r="B380" s="510"/>
      <c r="C380" s="510"/>
      <c r="D380" s="510"/>
      <c r="E380" s="510"/>
    </row>
    <row r="381" spans="1:5">
      <c r="A381" s="510"/>
      <c r="B381" s="510"/>
      <c r="C381" s="510"/>
      <c r="D381" s="510"/>
      <c r="E381" s="510"/>
    </row>
    <row r="382" spans="1:5">
      <c r="A382" s="510"/>
      <c r="B382" s="510"/>
      <c r="C382" s="510"/>
      <c r="D382" s="510"/>
      <c r="E382" s="510"/>
    </row>
    <row r="383" spans="1:5">
      <c r="A383" s="510"/>
      <c r="B383" s="510"/>
      <c r="C383" s="510"/>
      <c r="D383" s="510"/>
      <c r="E383" s="510"/>
    </row>
    <row r="384" spans="1:5">
      <c r="A384" s="510"/>
      <c r="B384" s="510"/>
      <c r="C384" s="510"/>
      <c r="D384" s="510"/>
      <c r="E384" s="510"/>
    </row>
    <row r="385" spans="1:5">
      <c r="A385" s="510"/>
      <c r="B385" s="510"/>
      <c r="C385" s="510"/>
      <c r="D385" s="510"/>
      <c r="E385" s="510"/>
    </row>
    <row r="386" spans="1:5">
      <c r="A386" s="510"/>
      <c r="B386" s="510"/>
      <c r="C386" s="510"/>
      <c r="D386" s="510"/>
      <c r="E386" s="510"/>
    </row>
    <row r="387" spans="1:5">
      <c r="A387" s="510"/>
      <c r="B387" s="510"/>
      <c r="C387" s="510"/>
      <c r="D387" s="510"/>
      <c r="E387" s="510"/>
    </row>
    <row r="388" spans="1:5">
      <c r="A388" s="510"/>
      <c r="B388" s="510"/>
      <c r="C388" s="510"/>
      <c r="D388" s="510"/>
      <c r="E388" s="510"/>
    </row>
    <row r="389" spans="1:5">
      <c r="A389" s="510"/>
      <c r="B389" s="510"/>
      <c r="C389" s="510"/>
      <c r="D389" s="510"/>
      <c r="E389" s="510"/>
    </row>
    <row r="390" spans="1:5">
      <c r="A390" s="510"/>
      <c r="B390" s="510"/>
      <c r="C390" s="510"/>
      <c r="D390" s="510"/>
      <c r="E390" s="510"/>
    </row>
    <row r="391" spans="1:5">
      <c r="A391" s="510"/>
      <c r="B391" s="510"/>
      <c r="C391" s="510"/>
      <c r="D391" s="510"/>
      <c r="E391" s="510"/>
    </row>
    <row r="392" spans="1:5">
      <c r="A392" s="510"/>
      <c r="B392" s="510"/>
      <c r="C392" s="510"/>
      <c r="D392" s="510"/>
      <c r="E392" s="510"/>
    </row>
    <row r="393" spans="1:5">
      <c r="A393" s="510"/>
      <c r="B393" s="510"/>
      <c r="C393" s="510"/>
      <c r="D393" s="510"/>
      <c r="E393" s="510"/>
    </row>
    <row r="394" spans="1:5">
      <c r="A394" s="510"/>
      <c r="B394" s="510"/>
      <c r="C394" s="510"/>
      <c r="D394" s="510"/>
      <c r="E394" s="510"/>
    </row>
    <row r="395" spans="1:5">
      <c r="A395" s="510"/>
      <c r="B395" s="510"/>
      <c r="C395" s="510"/>
      <c r="D395" s="510"/>
      <c r="E395" s="510"/>
    </row>
    <row r="396" spans="1:5">
      <c r="A396" s="510"/>
      <c r="B396" s="510"/>
      <c r="C396" s="510"/>
      <c r="D396" s="510"/>
      <c r="E396" s="510"/>
    </row>
    <row r="397" spans="1:5">
      <c r="A397" s="510"/>
      <c r="B397" s="510"/>
      <c r="C397" s="510"/>
      <c r="D397" s="510"/>
      <c r="E397" s="510"/>
    </row>
    <row r="398" spans="1:5">
      <c r="A398" s="510"/>
      <c r="B398" s="510"/>
      <c r="C398" s="510"/>
      <c r="D398" s="510"/>
      <c r="E398" s="510"/>
    </row>
    <row r="399" spans="1:5">
      <c r="A399" s="510"/>
      <c r="B399" s="510"/>
      <c r="C399" s="510"/>
      <c r="D399" s="510"/>
      <c r="E399" s="510"/>
    </row>
    <row r="400" spans="1:5">
      <c r="A400" s="510"/>
      <c r="B400" s="510"/>
      <c r="C400" s="510"/>
      <c r="D400" s="510"/>
      <c r="E400" s="510"/>
    </row>
    <row r="401" spans="1:5">
      <c r="A401" s="510"/>
      <c r="B401" s="510"/>
      <c r="C401" s="510"/>
      <c r="D401" s="510"/>
      <c r="E401" s="510"/>
    </row>
    <row r="402" spans="1:5">
      <c r="A402" s="510"/>
      <c r="B402" s="510"/>
      <c r="C402" s="510"/>
      <c r="D402" s="510"/>
      <c r="E402" s="510"/>
    </row>
    <row r="403" spans="1:5">
      <c r="A403" s="510"/>
      <c r="B403" s="510"/>
      <c r="C403" s="510"/>
      <c r="D403" s="510"/>
      <c r="E403" s="510"/>
    </row>
    <row r="404" spans="1:5">
      <c r="A404" s="510"/>
      <c r="B404" s="510"/>
      <c r="C404" s="510"/>
      <c r="D404" s="510"/>
      <c r="E404" s="510"/>
    </row>
    <row r="405" spans="1:5">
      <c r="A405" s="510"/>
      <c r="B405" s="510"/>
      <c r="C405" s="510"/>
      <c r="D405" s="510"/>
      <c r="E405" s="510"/>
    </row>
    <row r="406" spans="1:5">
      <c r="A406" s="510"/>
      <c r="B406" s="510"/>
      <c r="C406" s="510"/>
      <c r="D406" s="510"/>
      <c r="E406" s="510"/>
    </row>
    <row r="407" spans="1:5">
      <c r="A407" s="510"/>
      <c r="B407" s="510"/>
      <c r="C407" s="510"/>
      <c r="D407" s="510"/>
      <c r="E407" s="510"/>
    </row>
    <row r="408" spans="1:5">
      <c r="A408" s="510"/>
      <c r="B408" s="510"/>
      <c r="C408" s="510"/>
      <c r="D408" s="510"/>
      <c r="E408" s="510"/>
    </row>
    <row r="409" spans="1:5">
      <c r="A409" s="510"/>
      <c r="B409" s="510"/>
      <c r="C409" s="510"/>
      <c r="D409" s="510"/>
      <c r="E409" s="510"/>
    </row>
    <row r="410" spans="1:5">
      <c r="A410" s="510"/>
      <c r="B410" s="510"/>
      <c r="C410" s="510"/>
      <c r="D410" s="510"/>
      <c r="E410" s="510"/>
    </row>
    <row r="411" spans="1:5">
      <c r="A411" s="510"/>
      <c r="B411" s="510"/>
      <c r="C411" s="510"/>
      <c r="D411" s="510"/>
      <c r="E411" s="510"/>
    </row>
    <row r="412" spans="1:5">
      <c r="A412" s="510"/>
      <c r="B412" s="510"/>
      <c r="C412" s="510"/>
      <c r="D412" s="510"/>
      <c r="E412" s="510"/>
    </row>
    <row r="413" spans="1:5">
      <c r="A413" s="510"/>
      <c r="B413" s="510"/>
      <c r="C413" s="510"/>
      <c r="D413" s="510"/>
      <c r="E413" s="510"/>
    </row>
    <row r="414" spans="1:5">
      <c r="A414" s="510"/>
      <c r="B414" s="510"/>
      <c r="C414" s="510"/>
      <c r="D414" s="510"/>
      <c r="E414" s="510"/>
    </row>
    <row r="415" spans="1:5">
      <c r="A415" s="510"/>
      <c r="B415" s="510"/>
      <c r="C415" s="510"/>
      <c r="D415" s="510"/>
      <c r="E415" s="510"/>
    </row>
    <row r="416" spans="1:5">
      <c r="A416" s="510"/>
      <c r="B416" s="510"/>
      <c r="C416" s="510"/>
      <c r="D416" s="510"/>
      <c r="E416" s="510"/>
    </row>
    <row r="417" spans="1:5">
      <c r="A417" s="510"/>
      <c r="B417" s="510"/>
      <c r="C417" s="510"/>
      <c r="D417" s="510"/>
      <c r="E417" s="510"/>
    </row>
    <row r="418" spans="1:5">
      <c r="A418" s="510"/>
      <c r="B418" s="510"/>
      <c r="C418" s="510"/>
      <c r="D418" s="510"/>
      <c r="E418" s="510"/>
    </row>
    <row r="419" spans="1:5">
      <c r="A419" s="510"/>
      <c r="B419" s="510"/>
      <c r="C419" s="510"/>
      <c r="D419" s="510"/>
      <c r="E419" s="510"/>
    </row>
    <row r="420" spans="1:5">
      <c r="A420" s="510"/>
      <c r="B420" s="510"/>
      <c r="C420" s="510"/>
      <c r="D420" s="510"/>
      <c r="E420" s="510"/>
    </row>
    <row r="421" spans="1:5">
      <c r="A421" s="510"/>
      <c r="B421" s="510"/>
      <c r="C421" s="510"/>
      <c r="D421" s="510"/>
      <c r="E421" s="510"/>
    </row>
    <row r="422" spans="1:5">
      <c r="A422" s="510"/>
      <c r="B422" s="510"/>
      <c r="C422" s="510"/>
      <c r="D422" s="510"/>
      <c r="E422" s="510"/>
    </row>
    <row r="423" spans="1:5">
      <c r="A423" s="510"/>
      <c r="B423" s="510"/>
      <c r="C423" s="510"/>
      <c r="D423" s="510"/>
      <c r="E423" s="510"/>
    </row>
    <row r="424" spans="1:5">
      <c r="A424" s="510"/>
      <c r="B424" s="510"/>
      <c r="C424" s="510"/>
      <c r="D424" s="510"/>
      <c r="E424" s="510"/>
    </row>
    <row r="425" spans="1:5">
      <c r="A425" s="510"/>
      <c r="B425" s="510"/>
      <c r="C425" s="510"/>
      <c r="D425" s="510"/>
      <c r="E425" s="510"/>
    </row>
    <row r="426" spans="1:5">
      <c r="A426" s="510"/>
      <c r="B426" s="510"/>
      <c r="C426" s="510"/>
      <c r="D426" s="510"/>
      <c r="E426" s="510"/>
    </row>
    <row r="427" spans="1:5">
      <c r="A427" s="510"/>
      <c r="B427" s="510"/>
      <c r="C427" s="510"/>
      <c r="D427" s="510"/>
      <c r="E427" s="510"/>
    </row>
    <row r="428" spans="1:5">
      <c r="A428" s="510"/>
      <c r="B428" s="510"/>
      <c r="C428" s="510"/>
      <c r="D428" s="510"/>
      <c r="E428" s="510"/>
    </row>
    <row r="429" spans="1:5">
      <c r="A429" s="510"/>
      <c r="B429" s="510"/>
      <c r="C429" s="510"/>
      <c r="D429" s="510"/>
      <c r="E429" s="510"/>
    </row>
    <row r="430" spans="1:5">
      <c r="A430" s="510"/>
      <c r="B430" s="510"/>
      <c r="C430" s="510"/>
      <c r="D430" s="510"/>
      <c r="E430" s="510"/>
    </row>
    <row r="431" spans="1:5">
      <c r="A431" s="510"/>
      <c r="B431" s="510"/>
      <c r="C431" s="510"/>
      <c r="D431" s="510"/>
      <c r="E431" s="510"/>
    </row>
    <row r="432" spans="1:5">
      <c r="A432" s="510"/>
      <c r="B432" s="510"/>
      <c r="C432" s="510"/>
      <c r="D432" s="510"/>
      <c r="E432" s="510"/>
    </row>
    <row r="433" spans="1:5">
      <c r="A433" s="510"/>
      <c r="B433" s="510"/>
      <c r="C433" s="510"/>
      <c r="D433" s="510"/>
      <c r="E433" s="510"/>
    </row>
    <row r="434" spans="1:5">
      <c r="A434" s="510"/>
      <c r="B434" s="510"/>
      <c r="C434" s="510"/>
      <c r="D434" s="510"/>
      <c r="E434" s="510"/>
    </row>
    <row r="435" spans="1:5">
      <c r="A435" s="510"/>
      <c r="B435" s="510"/>
      <c r="C435" s="510"/>
      <c r="D435" s="510"/>
      <c r="E435" s="510"/>
    </row>
    <row r="436" spans="1:5">
      <c r="A436" s="510"/>
      <c r="B436" s="510"/>
      <c r="C436" s="510"/>
      <c r="D436" s="510"/>
      <c r="E436" s="510"/>
    </row>
    <row r="437" spans="1:5">
      <c r="A437" s="510"/>
      <c r="B437" s="510"/>
      <c r="C437" s="510"/>
      <c r="D437" s="510"/>
      <c r="E437" s="510"/>
    </row>
    <row r="438" spans="1:5">
      <c r="A438" s="510"/>
      <c r="B438" s="510"/>
      <c r="C438" s="510"/>
      <c r="D438" s="510"/>
      <c r="E438" s="510"/>
    </row>
    <row r="439" spans="1:5">
      <c r="A439" s="510"/>
      <c r="B439" s="510"/>
      <c r="C439" s="510"/>
      <c r="D439" s="510"/>
      <c r="E439" s="510"/>
    </row>
    <row r="440" spans="1:5">
      <c r="A440" s="510"/>
      <c r="B440" s="510"/>
      <c r="C440" s="510"/>
      <c r="D440" s="510"/>
      <c r="E440" s="510"/>
    </row>
    <row r="441" spans="1:5">
      <c r="A441" s="510"/>
      <c r="B441" s="510"/>
      <c r="C441" s="510"/>
      <c r="D441" s="510"/>
      <c r="E441" s="510"/>
    </row>
    <row r="442" spans="1:5">
      <c r="A442" s="510"/>
      <c r="B442" s="510"/>
      <c r="C442" s="510"/>
      <c r="D442" s="510"/>
      <c r="E442" s="510"/>
    </row>
    <row r="443" spans="1:5">
      <c r="A443" s="510"/>
      <c r="B443" s="510"/>
      <c r="C443" s="510"/>
      <c r="D443" s="510"/>
      <c r="E443" s="510"/>
    </row>
    <row r="444" spans="1:5">
      <c r="A444" s="510"/>
      <c r="B444" s="510"/>
      <c r="C444" s="510"/>
      <c r="D444" s="510"/>
      <c r="E444" s="510"/>
    </row>
    <row r="445" spans="1:5">
      <c r="A445" s="510"/>
      <c r="B445" s="510"/>
      <c r="C445" s="510"/>
      <c r="D445" s="510"/>
      <c r="E445" s="510"/>
    </row>
    <row r="446" spans="1:5">
      <c r="A446" s="510"/>
      <c r="B446" s="510"/>
      <c r="C446" s="510"/>
      <c r="D446" s="510"/>
      <c r="E446" s="510"/>
    </row>
    <row r="447" spans="1:5">
      <c r="A447" s="510"/>
      <c r="B447" s="510"/>
      <c r="C447" s="510"/>
      <c r="D447" s="510"/>
      <c r="E447" s="510"/>
    </row>
    <row r="448" spans="1:5">
      <c r="A448" s="510"/>
      <c r="B448" s="510"/>
      <c r="C448" s="510"/>
      <c r="D448" s="510"/>
      <c r="E448" s="510"/>
    </row>
    <row r="449" spans="1:5">
      <c r="A449" s="510"/>
      <c r="B449" s="510"/>
      <c r="C449" s="510"/>
      <c r="D449" s="510"/>
      <c r="E449" s="510"/>
    </row>
    <row r="450" spans="1:5">
      <c r="A450" s="510"/>
      <c r="B450" s="510"/>
      <c r="C450" s="510"/>
      <c r="D450" s="510"/>
      <c r="E450" s="510"/>
    </row>
    <row r="451" spans="1:5">
      <c r="A451" s="510"/>
      <c r="B451" s="510"/>
      <c r="C451" s="510"/>
      <c r="D451" s="510"/>
      <c r="E451" s="510"/>
    </row>
    <row r="452" spans="1:5">
      <c r="A452" s="510"/>
      <c r="B452" s="510"/>
      <c r="C452" s="510"/>
      <c r="D452" s="510"/>
      <c r="E452" s="510"/>
    </row>
    <row r="453" spans="1:5">
      <c r="A453" s="510"/>
      <c r="B453" s="510"/>
      <c r="C453" s="510"/>
      <c r="D453" s="510"/>
      <c r="E453" s="510"/>
    </row>
    <row r="454" spans="1:5">
      <c r="A454" s="510"/>
      <c r="B454" s="510"/>
      <c r="C454" s="510"/>
      <c r="D454" s="510"/>
      <c r="E454" s="510"/>
    </row>
    <row r="455" spans="1:5">
      <c r="A455" s="510"/>
      <c r="B455" s="510"/>
      <c r="C455" s="510"/>
      <c r="D455" s="510"/>
      <c r="E455" s="510"/>
    </row>
    <row r="456" spans="1:5">
      <c r="A456" s="510"/>
      <c r="B456" s="510"/>
      <c r="C456" s="510"/>
      <c r="D456" s="510"/>
      <c r="E456" s="510"/>
    </row>
    <row r="457" spans="1:5">
      <c r="A457" s="510"/>
      <c r="B457" s="510"/>
      <c r="C457" s="510"/>
      <c r="D457" s="510"/>
      <c r="E457" s="510"/>
    </row>
    <row r="458" spans="1:5">
      <c r="A458" s="510"/>
      <c r="B458" s="510"/>
      <c r="C458" s="510"/>
      <c r="D458" s="510"/>
      <c r="E458" s="510"/>
    </row>
    <row r="459" spans="1:5">
      <c r="A459" s="510"/>
      <c r="B459" s="510"/>
      <c r="C459" s="510"/>
      <c r="D459" s="510"/>
      <c r="E459" s="510"/>
    </row>
    <row r="460" spans="1:5">
      <c r="A460" s="510"/>
      <c r="B460" s="510"/>
      <c r="C460" s="510"/>
      <c r="D460" s="510"/>
      <c r="E460" s="510"/>
    </row>
    <row r="461" spans="1:5">
      <c r="A461" s="510"/>
      <c r="B461" s="510"/>
      <c r="C461" s="510"/>
      <c r="D461" s="510"/>
      <c r="E461" s="510"/>
    </row>
    <row r="462" spans="1:5">
      <c r="A462" s="510"/>
      <c r="B462" s="510"/>
      <c r="C462" s="510"/>
      <c r="D462" s="510"/>
      <c r="E462" s="510"/>
    </row>
    <row r="463" spans="1:5">
      <c r="A463" s="510"/>
      <c r="B463" s="510"/>
      <c r="C463" s="510"/>
      <c r="D463" s="510"/>
      <c r="E463" s="510"/>
    </row>
    <row r="464" spans="1:5">
      <c r="A464" s="510"/>
      <c r="B464" s="510"/>
      <c r="C464" s="510"/>
      <c r="D464" s="510"/>
      <c r="E464" s="510"/>
    </row>
    <row r="465" spans="1:5">
      <c r="A465" s="510"/>
      <c r="B465" s="510"/>
      <c r="C465" s="510"/>
      <c r="D465" s="510"/>
      <c r="E465" s="510"/>
    </row>
    <row r="466" spans="1:5">
      <c r="A466" s="510"/>
      <c r="B466" s="510"/>
      <c r="C466" s="510"/>
      <c r="D466" s="510"/>
      <c r="E466" s="510"/>
    </row>
    <row r="467" spans="1:5">
      <c r="A467" s="510"/>
      <c r="B467" s="510"/>
      <c r="C467" s="510"/>
      <c r="D467" s="510"/>
      <c r="E467" s="510"/>
    </row>
    <row r="468" spans="1:5">
      <c r="A468" s="510"/>
      <c r="B468" s="510"/>
      <c r="C468" s="510"/>
      <c r="D468" s="510"/>
      <c r="E468" s="510"/>
    </row>
    <row r="469" spans="1:5">
      <c r="A469" s="510"/>
      <c r="B469" s="510"/>
      <c r="C469" s="510"/>
      <c r="D469" s="510"/>
      <c r="E469" s="510"/>
    </row>
    <row r="470" spans="1:5">
      <c r="A470" s="510"/>
      <c r="B470" s="510"/>
      <c r="C470" s="510"/>
      <c r="D470" s="510"/>
      <c r="E470" s="510"/>
    </row>
    <row r="471" spans="1:5">
      <c r="A471" s="510"/>
      <c r="B471" s="510"/>
      <c r="C471" s="510"/>
      <c r="D471" s="510"/>
      <c r="E471" s="510"/>
    </row>
    <row r="472" spans="1:5">
      <c r="A472" s="510"/>
      <c r="B472" s="510"/>
      <c r="C472" s="510"/>
      <c r="D472" s="510"/>
      <c r="E472" s="510"/>
    </row>
    <row r="473" spans="1:5">
      <c r="A473" s="510"/>
      <c r="B473" s="510"/>
      <c r="C473" s="510"/>
      <c r="D473" s="510"/>
      <c r="E473" s="510"/>
    </row>
    <row r="474" spans="1:5">
      <c r="A474" s="510"/>
      <c r="B474" s="510"/>
      <c r="C474" s="510"/>
      <c r="D474" s="510"/>
      <c r="E474" s="510"/>
    </row>
    <row r="475" spans="1:5">
      <c r="A475" s="510"/>
      <c r="B475" s="510"/>
      <c r="C475" s="510"/>
      <c r="D475" s="510"/>
      <c r="E475" s="510"/>
    </row>
    <row r="476" spans="1:5">
      <c r="A476" s="510"/>
      <c r="B476" s="510"/>
      <c r="C476" s="510"/>
      <c r="D476" s="510"/>
      <c r="E476" s="510"/>
    </row>
    <row r="477" spans="1:5">
      <c r="A477" s="510"/>
      <c r="B477" s="510"/>
      <c r="C477" s="510"/>
      <c r="D477" s="510"/>
      <c r="E477" s="510"/>
    </row>
    <row r="478" spans="1:5">
      <c r="A478" s="510"/>
      <c r="B478" s="510"/>
      <c r="C478" s="510"/>
      <c r="D478" s="510"/>
      <c r="E478" s="510"/>
    </row>
    <row r="479" spans="1:5">
      <c r="A479" s="510"/>
      <c r="B479" s="510"/>
      <c r="C479" s="510"/>
      <c r="D479" s="510"/>
      <c r="E479" s="510"/>
    </row>
    <row r="480" spans="1:5">
      <c r="A480" s="510"/>
      <c r="B480" s="510"/>
      <c r="C480" s="510"/>
      <c r="D480" s="510"/>
      <c r="E480" s="510"/>
    </row>
    <row r="481" spans="1:5">
      <c r="A481" s="510"/>
      <c r="B481" s="510"/>
      <c r="C481" s="510"/>
      <c r="D481" s="510"/>
      <c r="E481" s="510"/>
    </row>
    <row r="482" spans="1:5">
      <c r="A482" s="510"/>
      <c r="B482" s="510"/>
      <c r="C482" s="510"/>
      <c r="D482" s="510"/>
      <c r="E482" s="510"/>
    </row>
    <row r="483" spans="1:5">
      <c r="A483" s="510"/>
      <c r="B483" s="510"/>
      <c r="C483" s="510"/>
      <c r="D483" s="510"/>
      <c r="E483" s="510"/>
    </row>
    <row r="484" spans="1:5">
      <c r="A484" s="510"/>
      <c r="B484" s="510"/>
      <c r="C484" s="510"/>
      <c r="D484" s="510"/>
      <c r="E484" s="510"/>
    </row>
    <row r="485" spans="1:5">
      <c r="A485" s="510"/>
      <c r="B485" s="510"/>
      <c r="C485" s="510"/>
      <c r="D485" s="510"/>
      <c r="E485" s="510"/>
    </row>
    <row r="486" spans="1:5">
      <c r="A486" s="510"/>
      <c r="B486" s="510"/>
      <c r="C486" s="510"/>
      <c r="D486" s="510"/>
      <c r="E486" s="510"/>
    </row>
    <row r="487" spans="1:5">
      <c r="A487" s="510"/>
      <c r="B487" s="510"/>
      <c r="C487" s="510"/>
      <c r="D487" s="510"/>
      <c r="E487" s="510"/>
    </row>
    <row r="488" spans="1:5">
      <c r="A488" s="510"/>
      <c r="B488" s="510"/>
      <c r="C488" s="510"/>
      <c r="D488" s="510"/>
      <c r="E488" s="510"/>
    </row>
    <row r="489" spans="1:5">
      <c r="A489" s="510"/>
      <c r="B489" s="510"/>
      <c r="C489" s="510"/>
      <c r="D489" s="510"/>
      <c r="E489" s="510"/>
    </row>
    <row r="490" spans="1:5">
      <c r="A490" s="510"/>
      <c r="B490" s="510"/>
      <c r="C490" s="510"/>
      <c r="D490" s="510"/>
      <c r="E490" s="510"/>
    </row>
    <row r="491" spans="1:5">
      <c r="A491" s="510"/>
      <c r="B491" s="510"/>
      <c r="C491" s="510"/>
      <c r="D491" s="510"/>
      <c r="E491" s="510"/>
    </row>
    <row r="492" spans="1:5">
      <c r="A492" s="510"/>
      <c r="B492" s="510"/>
      <c r="C492" s="510"/>
      <c r="D492" s="510"/>
      <c r="E492" s="510"/>
    </row>
    <row r="493" spans="1:5">
      <c r="A493" s="510"/>
      <c r="B493" s="510"/>
      <c r="C493" s="510"/>
      <c r="D493" s="510"/>
      <c r="E493" s="510"/>
    </row>
    <row r="494" spans="1:5">
      <c r="A494" s="510"/>
      <c r="B494" s="510"/>
      <c r="C494" s="510"/>
      <c r="D494" s="510"/>
      <c r="E494" s="510"/>
    </row>
    <row r="495" spans="1:5">
      <c r="A495" s="510"/>
      <c r="B495" s="510"/>
      <c r="C495" s="510"/>
      <c r="D495" s="510"/>
      <c r="E495" s="510"/>
    </row>
    <row r="496" spans="1:5">
      <c r="A496" s="510"/>
      <c r="B496" s="510"/>
      <c r="C496" s="510"/>
      <c r="D496" s="510"/>
      <c r="E496" s="510"/>
    </row>
    <row r="497" spans="1:5">
      <c r="A497" s="510"/>
      <c r="B497" s="510"/>
      <c r="C497" s="510"/>
      <c r="D497" s="510"/>
      <c r="E497" s="510"/>
    </row>
    <row r="498" spans="1:5">
      <c r="A498" s="510"/>
      <c r="B498" s="510"/>
      <c r="C498" s="510"/>
      <c r="D498" s="510"/>
      <c r="E498" s="510"/>
    </row>
    <row r="499" spans="1:5">
      <c r="A499" s="510"/>
      <c r="B499" s="510"/>
      <c r="C499" s="510"/>
      <c r="D499" s="510"/>
      <c r="E499" s="510"/>
    </row>
    <row r="500" spans="1:5">
      <c r="A500" s="510"/>
      <c r="B500" s="510"/>
      <c r="C500" s="510"/>
      <c r="D500" s="510"/>
      <c r="E500" s="510"/>
    </row>
    <row r="501" spans="1:5">
      <c r="A501" s="510"/>
      <c r="B501" s="510"/>
      <c r="C501" s="510"/>
      <c r="D501" s="510"/>
      <c r="E501" s="510"/>
    </row>
    <row r="502" spans="1:5">
      <c r="A502" s="510"/>
      <c r="B502" s="510"/>
      <c r="C502" s="510"/>
      <c r="D502" s="510"/>
      <c r="E502" s="510"/>
    </row>
    <row r="503" spans="1:5">
      <c r="A503" s="510"/>
      <c r="B503" s="510"/>
      <c r="C503" s="510"/>
      <c r="D503" s="510"/>
      <c r="E503" s="510"/>
    </row>
    <row r="504" spans="1:5">
      <c r="A504" s="510"/>
      <c r="B504" s="510"/>
      <c r="C504" s="510"/>
      <c r="D504" s="510"/>
      <c r="E504" s="510"/>
    </row>
    <row r="505" spans="1:5">
      <c r="A505" s="510"/>
      <c r="B505" s="510"/>
      <c r="C505" s="510"/>
      <c r="D505" s="510"/>
      <c r="E505" s="510"/>
    </row>
    <row r="506" spans="1:5">
      <c r="A506" s="510"/>
      <c r="B506" s="510"/>
      <c r="C506" s="510"/>
      <c r="D506" s="510"/>
      <c r="E506" s="510"/>
    </row>
    <row r="507" spans="1:5">
      <c r="A507" s="510"/>
      <c r="B507" s="510"/>
      <c r="C507" s="510"/>
      <c r="D507" s="510"/>
      <c r="E507" s="510"/>
    </row>
    <row r="508" spans="1:5">
      <c r="A508" s="510"/>
      <c r="B508" s="510"/>
      <c r="C508" s="510"/>
      <c r="D508" s="510"/>
      <c r="E508" s="510"/>
    </row>
    <row r="509" spans="1:5">
      <c r="A509" s="510"/>
      <c r="B509" s="510"/>
      <c r="C509" s="510"/>
      <c r="D509" s="510"/>
      <c r="E509" s="510"/>
    </row>
    <row r="510" spans="1:5">
      <c r="A510" s="510"/>
      <c r="B510" s="510"/>
      <c r="C510" s="510"/>
      <c r="D510" s="510"/>
      <c r="E510" s="510"/>
    </row>
    <row r="511" spans="1:5">
      <c r="A511" s="510"/>
      <c r="B511" s="510"/>
      <c r="C511" s="510"/>
      <c r="D511" s="510"/>
      <c r="E511" s="510"/>
    </row>
    <row r="512" spans="1:5">
      <c r="A512" s="510"/>
      <c r="B512" s="510"/>
      <c r="C512" s="510"/>
      <c r="D512" s="510"/>
      <c r="E512" s="510"/>
    </row>
    <row r="513" spans="1:5">
      <c r="A513" s="510"/>
      <c r="B513" s="510"/>
      <c r="C513" s="510"/>
      <c r="D513" s="510"/>
      <c r="E513" s="510"/>
    </row>
    <row r="514" spans="1:5">
      <c r="A514" s="510"/>
      <c r="B514" s="510"/>
      <c r="C514" s="510"/>
      <c r="D514" s="510"/>
      <c r="E514" s="510"/>
    </row>
    <row r="515" spans="1:5">
      <c r="A515" s="510"/>
      <c r="B515" s="510"/>
      <c r="C515" s="510"/>
      <c r="D515" s="510"/>
      <c r="E515" s="510"/>
    </row>
    <row r="516" spans="1:5">
      <c r="A516" s="510"/>
      <c r="B516" s="510"/>
      <c r="C516" s="510"/>
      <c r="D516" s="510"/>
      <c r="E516" s="510"/>
    </row>
    <row r="517" spans="1:5">
      <c r="A517" s="510"/>
      <c r="B517" s="510"/>
      <c r="C517" s="510"/>
      <c r="D517" s="510"/>
      <c r="E517" s="510"/>
    </row>
    <row r="518" spans="1:5">
      <c r="A518" s="510"/>
      <c r="B518" s="510"/>
      <c r="C518" s="510"/>
      <c r="D518" s="510"/>
      <c r="E518" s="510"/>
    </row>
    <row r="519" spans="1:5">
      <c r="A519" s="510"/>
      <c r="B519" s="510"/>
      <c r="C519" s="510"/>
      <c r="D519" s="510"/>
      <c r="E519" s="510"/>
    </row>
    <row r="520" spans="1:5">
      <c r="A520" s="510"/>
      <c r="B520" s="510"/>
      <c r="C520" s="510"/>
      <c r="D520" s="510"/>
      <c r="E520" s="510"/>
    </row>
    <row r="521" spans="1:5">
      <c r="A521" s="510"/>
      <c r="B521" s="510"/>
      <c r="C521" s="510"/>
      <c r="D521" s="510"/>
      <c r="E521" s="510"/>
    </row>
    <row r="522" spans="1:5">
      <c r="A522" s="510"/>
      <c r="B522" s="510"/>
      <c r="C522" s="510"/>
      <c r="D522" s="510"/>
      <c r="E522" s="510"/>
    </row>
    <row r="523" spans="1:5">
      <c r="A523" s="510"/>
      <c r="B523" s="510"/>
      <c r="C523" s="510"/>
      <c r="D523" s="510"/>
      <c r="E523" s="510"/>
    </row>
    <row r="524" spans="1:5">
      <c r="A524" s="510"/>
      <c r="B524" s="510"/>
      <c r="C524" s="510"/>
      <c r="D524" s="510"/>
      <c r="E524" s="510"/>
    </row>
    <row r="525" spans="1:5">
      <c r="A525" s="510"/>
      <c r="B525" s="510"/>
      <c r="C525" s="510"/>
      <c r="D525" s="510"/>
      <c r="E525" s="510"/>
    </row>
    <row r="526" spans="1:5">
      <c r="A526" s="510"/>
      <c r="B526" s="510"/>
      <c r="C526" s="510"/>
      <c r="D526" s="510"/>
      <c r="E526" s="510"/>
    </row>
    <row r="527" spans="1:5">
      <c r="A527" s="510"/>
      <c r="B527" s="510"/>
      <c r="C527" s="510"/>
      <c r="D527" s="510"/>
      <c r="E527" s="510"/>
    </row>
    <row r="528" spans="1:5">
      <c r="A528" s="510"/>
      <c r="B528" s="510"/>
      <c r="C528" s="510"/>
      <c r="D528" s="510"/>
      <c r="E528" s="510"/>
    </row>
    <row r="529" spans="1:5">
      <c r="A529" s="510"/>
      <c r="B529" s="510"/>
      <c r="C529" s="510"/>
      <c r="D529" s="510"/>
      <c r="E529" s="510"/>
    </row>
    <row r="530" spans="1:5">
      <c r="A530" s="510"/>
      <c r="B530" s="510"/>
      <c r="C530" s="510"/>
      <c r="D530" s="510"/>
      <c r="E530" s="510"/>
    </row>
    <row r="531" spans="1:5">
      <c r="A531" s="510"/>
      <c r="B531" s="510"/>
      <c r="C531" s="510"/>
      <c r="D531" s="510"/>
      <c r="E531" s="510"/>
    </row>
    <row r="532" spans="1:5">
      <c r="A532" s="510"/>
      <c r="B532" s="510"/>
      <c r="C532" s="510"/>
      <c r="D532" s="510"/>
      <c r="E532" s="510"/>
    </row>
    <row r="533" spans="1:5">
      <c r="A533" s="510"/>
      <c r="B533" s="510"/>
      <c r="C533" s="510"/>
      <c r="D533" s="510"/>
      <c r="E533" s="510"/>
    </row>
    <row r="534" spans="1:5">
      <c r="A534" s="510"/>
      <c r="B534" s="510"/>
      <c r="C534" s="510"/>
      <c r="D534" s="510"/>
      <c r="E534" s="510"/>
    </row>
    <row r="535" spans="1:5">
      <c r="A535" s="510"/>
      <c r="B535" s="510"/>
      <c r="C535" s="510"/>
      <c r="D535" s="510"/>
      <c r="E535" s="510"/>
    </row>
    <row r="536" spans="1:5">
      <c r="A536" s="510"/>
      <c r="B536" s="510"/>
      <c r="C536" s="510"/>
      <c r="D536" s="510"/>
      <c r="E536" s="510"/>
    </row>
    <row r="537" spans="1:5">
      <c r="A537" s="510"/>
      <c r="B537" s="510"/>
      <c r="C537" s="510"/>
      <c r="D537" s="510"/>
      <c r="E537" s="510"/>
    </row>
    <row r="538" spans="1:5">
      <c r="A538" s="510"/>
      <c r="B538" s="510"/>
      <c r="C538" s="510"/>
      <c r="D538" s="510"/>
      <c r="E538" s="510"/>
    </row>
    <row r="539" spans="1:5">
      <c r="A539" s="510"/>
      <c r="B539" s="510"/>
      <c r="C539" s="510"/>
      <c r="D539" s="510"/>
      <c r="E539" s="510"/>
    </row>
    <row r="540" spans="1:5">
      <c r="A540" s="510"/>
      <c r="B540" s="510"/>
      <c r="C540" s="510"/>
      <c r="D540" s="510"/>
      <c r="E540" s="510"/>
    </row>
    <row r="541" spans="1:5">
      <c r="A541" s="510"/>
      <c r="B541" s="510"/>
      <c r="C541" s="510"/>
      <c r="D541" s="510"/>
      <c r="E541" s="510"/>
    </row>
    <row r="542" spans="1:5">
      <c r="A542" s="510"/>
      <c r="B542" s="510"/>
      <c r="C542" s="510"/>
      <c r="D542" s="510"/>
      <c r="E542" s="510"/>
    </row>
    <row r="543" spans="1:5">
      <c r="A543" s="510"/>
      <c r="B543" s="510"/>
      <c r="C543" s="510"/>
      <c r="D543" s="510"/>
      <c r="E543" s="510"/>
    </row>
    <row r="544" spans="1:5">
      <c r="A544" s="510"/>
      <c r="B544" s="510"/>
      <c r="C544" s="510"/>
      <c r="D544" s="510"/>
      <c r="E544" s="510"/>
    </row>
    <row r="545" spans="1:5">
      <c r="A545" s="510"/>
      <c r="B545" s="510"/>
      <c r="C545" s="510"/>
      <c r="D545" s="510"/>
      <c r="E545" s="510"/>
    </row>
    <row r="546" spans="1:5">
      <c r="A546" s="510"/>
      <c r="B546" s="510"/>
      <c r="C546" s="510"/>
      <c r="D546" s="510"/>
      <c r="E546" s="510"/>
    </row>
    <row r="547" spans="1:5">
      <c r="A547" s="510"/>
      <c r="B547" s="510"/>
      <c r="C547" s="510"/>
      <c r="D547" s="510"/>
      <c r="E547" s="510"/>
    </row>
    <row r="548" spans="1:5">
      <c r="A548" s="510"/>
      <c r="B548" s="510"/>
      <c r="C548" s="510"/>
      <c r="D548" s="510"/>
      <c r="E548" s="510"/>
    </row>
    <row r="549" spans="1:5">
      <c r="A549" s="510"/>
      <c r="B549" s="510"/>
      <c r="C549" s="510"/>
      <c r="D549" s="510"/>
      <c r="E549" s="510"/>
    </row>
    <row r="550" spans="1:5">
      <c r="A550" s="510"/>
      <c r="B550" s="510"/>
      <c r="C550" s="510"/>
      <c r="D550" s="510"/>
      <c r="E550" s="510"/>
    </row>
    <row r="551" spans="1:5">
      <c r="A551" s="510"/>
      <c r="B551" s="510"/>
      <c r="C551" s="510"/>
      <c r="D551" s="510"/>
      <c r="E551" s="510"/>
    </row>
    <row r="552" spans="1:5">
      <c r="A552" s="510"/>
      <c r="B552" s="510"/>
      <c r="C552" s="510"/>
      <c r="D552" s="510"/>
      <c r="E552" s="510"/>
    </row>
    <row r="553" spans="1:5">
      <c r="A553" s="510"/>
      <c r="B553" s="510"/>
      <c r="C553" s="510"/>
      <c r="D553" s="510"/>
      <c r="E553" s="510"/>
    </row>
    <row r="554" spans="1:5">
      <c r="A554" s="510"/>
      <c r="B554" s="510"/>
      <c r="C554" s="510"/>
      <c r="D554" s="510"/>
      <c r="E554" s="510"/>
    </row>
    <row r="555" spans="1:5">
      <c r="A555" s="510"/>
      <c r="B555" s="510"/>
      <c r="C555" s="510"/>
      <c r="D555" s="510"/>
      <c r="E555" s="510"/>
    </row>
    <row r="556" spans="1:5">
      <c r="A556" s="510"/>
      <c r="B556" s="510"/>
      <c r="C556" s="510"/>
      <c r="D556" s="510"/>
      <c r="E556" s="510"/>
    </row>
    <row r="557" spans="1:5">
      <c r="A557" s="510"/>
      <c r="B557" s="510"/>
      <c r="C557" s="510"/>
      <c r="D557" s="510"/>
      <c r="E557" s="510"/>
    </row>
    <row r="558" spans="1:5">
      <c r="A558" s="510"/>
      <c r="B558" s="510"/>
      <c r="C558" s="510"/>
      <c r="D558" s="510"/>
      <c r="E558" s="510"/>
    </row>
    <row r="559" spans="1:5">
      <c r="A559" s="510"/>
      <c r="B559" s="510"/>
      <c r="C559" s="510"/>
      <c r="D559" s="510"/>
      <c r="E559" s="510"/>
    </row>
    <row r="560" spans="1:5">
      <c r="A560" s="510"/>
      <c r="B560" s="510"/>
      <c r="C560" s="510"/>
      <c r="D560" s="510"/>
      <c r="E560" s="510"/>
    </row>
    <row r="561" spans="1:5">
      <c r="A561" s="510"/>
      <c r="B561" s="510"/>
      <c r="C561" s="510"/>
      <c r="D561" s="510"/>
      <c r="E561" s="510"/>
    </row>
    <row r="562" spans="1:5">
      <c r="A562" s="510"/>
      <c r="B562" s="510"/>
      <c r="C562" s="510"/>
      <c r="D562" s="510"/>
      <c r="E562" s="510"/>
    </row>
    <row r="563" spans="1:5">
      <c r="A563" s="510"/>
      <c r="B563" s="510"/>
      <c r="C563" s="510"/>
      <c r="D563" s="510"/>
      <c r="E563" s="510"/>
    </row>
    <row r="564" spans="1:5">
      <c r="A564" s="510"/>
      <c r="B564" s="510"/>
      <c r="C564" s="510"/>
      <c r="D564" s="510"/>
      <c r="E564" s="510"/>
    </row>
    <row r="565" spans="1:5">
      <c r="A565" s="510"/>
      <c r="B565" s="510"/>
      <c r="C565" s="510"/>
      <c r="D565" s="510"/>
      <c r="E565" s="510"/>
    </row>
    <row r="566" spans="1:5">
      <c r="A566" s="510"/>
      <c r="B566" s="510"/>
      <c r="C566" s="510"/>
      <c r="D566" s="510"/>
      <c r="E566" s="510"/>
    </row>
    <row r="567" spans="1:5">
      <c r="A567" s="510"/>
      <c r="B567" s="510"/>
      <c r="C567" s="510"/>
      <c r="D567" s="510"/>
      <c r="E567" s="510"/>
    </row>
    <row r="568" spans="1:5">
      <c r="A568" s="510"/>
      <c r="B568" s="510"/>
      <c r="C568" s="510"/>
      <c r="D568" s="510"/>
      <c r="E568" s="510"/>
    </row>
    <row r="569" spans="1:5">
      <c r="A569" s="510"/>
      <c r="B569" s="510"/>
      <c r="C569" s="510"/>
      <c r="D569" s="510"/>
      <c r="E569" s="510"/>
    </row>
    <row r="570" spans="1:5">
      <c r="A570" s="510"/>
      <c r="B570" s="510"/>
      <c r="C570" s="510"/>
      <c r="D570" s="510"/>
      <c r="E570" s="510"/>
    </row>
    <row r="571" spans="1:5">
      <c r="A571" s="510"/>
      <c r="B571" s="510"/>
      <c r="C571" s="510"/>
      <c r="D571" s="510"/>
      <c r="E571" s="510"/>
    </row>
    <row r="572" spans="1:5">
      <c r="A572" s="510"/>
      <c r="B572" s="510"/>
      <c r="C572" s="510"/>
      <c r="D572" s="510"/>
      <c r="E572" s="510"/>
    </row>
    <row r="573" spans="1:5">
      <c r="A573" s="510"/>
      <c r="B573" s="510"/>
      <c r="C573" s="510"/>
      <c r="D573" s="510"/>
      <c r="E573" s="510"/>
    </row>
    <row r="574" spans="1:5">
      <c r="A574" s="510"/>
      <c r="B574" s="510"/>
      <c r="C574" s="510"/>
      <c r="D574" s="510"/>
      <c r="E574" s="510"/>
    </row>
    <row r="575" spans="1:5">
      <c r="A575" s="510"/>
      <c r="B575" s="510"/>
      <c r="C575" s="510"/>
      <c r="D575" s="510"/>
      <c r="E575" s="510"/>
    </row>
    <row r="576" spans="1:5">
      <c r="A576" s="510"/>
      <c r="B576" s="510"/>
      <c r="C576" s="510"/>
      <c r="D576" s="510"/>
      <c r="E576" s="510"/>
    </row>
    <row r="577" spans="1:5">
      <c r="A577" s="510"/>
      <c r="B577" s="510"/>
      <c r="C577" s="510"/>
      <c r="D577" s="510"/>
      <c r="E577" s="510"/>
    </row>
    <row r="578" spans="1:5">
      <c r="A578" s="510"/>
      <c r="B578" s="510"/>
      <c r="C578" s="510"/>
      <c r="D578" s="510"/>
      <c r="E578" s="510"/>
    </row>
    <row r="579" spans="1:5">
      <c r="A579" s="510"/>
      <c r="B579" s="510"/>
      <c r="C579" s="510"/>
      <c r="D579" s="510"/>
      <c r="E579" s="510"/>
    </row>
    <row r="580" spans="1:5">
      <c r="A580" s="510"/>
      <c r="B580" s="510"/>
      <c r="C580" s="510"/>
      <c r="D580" s="510"/>
      <c r="E580" s="510"/>
    </row>
    <row r="581" spans="1:5">
      <c r="A581" s="510"/>
      <c r="B581" s="510"/>
      <c r="C581" s="510"/>
      <c r="D581" s="510"/>
      <c r="E581" s="510"/>
    </row>
    <row r="582" spans="1:5">
      <c r="A582" s="510"/>
      <c r="B582" s="510"/>
      <c r="C582" s="510"/>
      <c r="D582" s="510"/>
      <c r="E582" s="510"/>
    </row>
    <row r="583" spans="1:5">
      <c r="A583" s="510"/>
      <c r="B583" s="510"/>
      <c r="C583" s="510"/>
      <c r="D583" s="510"/>
      <c r="E583" s="510"/>
    </row>
    <row r="584" spans="1:5">
      <c r="A584" s="510"/>
      <c r="B584" s="510"/>
      <c r="C584" s="510"/>
      <c r="D584" s="510"/>
      <c r="E584" s="510"/>
    </row>
    <row r="585" spans="1:5">
      <c r="A585" s="510"/>
      <c r="B585" s="510"/>
      <c r="C585" s="510"/>
      <c r="D585" s="510"/>
      <c r="E585" s="510"/>
    </row>
    <row r="586" spans="1:5">
      <c r="A586" s="510"/>
      <c r="B586" s="510"/>
      <c r="C586" s="510"/>
      <c r="D586" s="510"/>
      <c r="E586" s="510"/>
    </row>
    <row r="587" spans="1:5">
      <c r="A587" s="510"/>
      <c r="B587" s="510"/>
      <c r="C587" s="510"/>
      <c r="D587" s="510"/>
      <c r="E587" s="510"/>
    </row>
    <row r="588" spans="1:5">
      <c r="A588" s="510"/>
      <c r="B588" s="510"/>
      <c r="C588" s="510"/>
      <c r="D588" s="510"/>
      <c r="E588" s="510"/>
    </row>
    <row r="589" spans="1:5">
      <c r="A589" s="510"/>
      <c r="B589" s="510"/>
      <c r="C589" s="510"/>
      <c r="D589" s="510"/>
      <c r="E589" s="510"/>
    </row>
    <row r="590" spans="1:5">
      <c r="A590" s="510"/>
      <c r="B590" s="510"/>
      <c r="C590" s="510"/>
      <c r="D590" s="510"/>
      <c r="E590" s="510"/>
    </row>
    <row r="591" spans="1:5">
      <c r="A591" s="510"/>
      <c r="B591" s="510"/>
      <c r="C591" s="510"/>
      <c r="D591" s="510"/>
      <c r="E591" s="510"/>
    </row>
    <row r="592" spans="1:5">
      <c r="A592" s="510"/>
      <c r="B592" s="510"/>
      <c r="C592" s="510"/>
      <c r="D592" s="510"/>
      <c r="E592" s="510"/>
    </row>
    <row r="593" spans="1:5">
      <c r="A593" s="510"/>
      <c r="B593" s="510"/>
      <c r="C593" s="510"/>
      <c r="D593" s="510"/>
      <c r="E593" s="510"/>
    </row>
    <row r="594" spans="1:5">
      <c r="A594" s="510"/>
      <c r="B594" s="510"/>
      <c r="C594" s="510"/>
      <c r="D594" s="510"/>
      <c r="E594" s="510"/>
    </row>
    <row r="595" spans="1:5">
      <c r="A595" s="510"/>
      <c r="B595" s="510"/>
      <c r="C595" s="510"/>
      <c r="D595" s="510"/>
      <c r="E595" s="510"/>
    </row>
    <row r="596" spans="1:5">
      <c r="A596" s="510"/>
      <c r="B596" s="510"/>
      <c r="C596" s="510"/>
      <c r="D596" s="510"/>
      <c r="E596" s="510"/>
    </row>
    <row r="597" spans="1:5">
      <c r="A597" s="510"/>
      <c r="B597" s="510"/>
      <c r="C597" s="510"/>
      <c r="D597" s="510"/>
      <c r="E597" s="510"/>
    </row>
    <row r="598" spans="1:5">
      <c r="A598" s="510"/>
      <c r="B598" s="510"/>
      <c r="C598" s="510"/>
      <c r="D598" s="510"/>
      <c r="E598" s="510"/>
    </row>
    <row r="599" spans="1:5">
      <c r="A599" s="510"/>
      <c r="B599" s="510"/>
      <c r="C599" s="510"/>
      <c r="D599" s="510"/>
      <c r="E599" s="510"/>
    </row>
    <row r="600" spans="1:5">
      <c r="A600" s="510"/>
      <c r="B600" s="510"/>
      <c r="C600" s="510"/>
      <c r="D600" s="510"/>
      <c r="E600" s="510"/>
    </row>
    <row r="601" spans="1:5">
      <c r="A601" s="510"/>
      <c r="B601" s="510"/>
      <c r="C601" s="510"/>
      <c r="D601" s="510"/>
      <c r="E601" s="510"/>
    </row>
    <row r="602" spans="1:5">
      <c r="A602" s="510"/>
      <c r="B602" s="510"/>
      <c r="C602" s="510"/>
      <c r="D602" s="510"/>
      <c r="E602" s="510"/>
    </row>
    <row r="603" spans="1:5">
      <c r="A603" s="510"/>
      <c r="B603" s="510"/>
      <c r="C603" s="510"/>
      <c r="D603" s="510"/>
      <c r="E603" s="510"/>
    </row>
    <row r="604" spans="1:5">
      <c r="A604" s="510"/>
      <c r="B604" s="510"/>
      <c r="C604" s="510"/>
      <c r="D604" s="510"/>
      <c r="E604" s="510"/>
    </row>
    <row r="605" spans="1:5">
      <c r="A605" s="510"/>
      <c r="B605" s="510"/>
      <c r="C605" s="510"/>
      <c r="D605" s="510"/>
      <c r="E605" s="510"/>
    </row>
    <row r="606" spans="1:5">
      <c r="A606" s="510"/>
      <c r="B606" s="510"/>
      <c r="C606" s="510"/>
      <c r="D606" s="510"/>
      <c r="E606" s="510"/>
    </row>
    <row r="607" spans="1:5">
      <c r="A607" s="510"/>
      <c r="B607" s="510"/>
      <c r="C607" s="510"/>
      <c r="D607" s="510"/>
      <c r="E607" s="510"/>
    </row>
    <row r="608" spans="1:5">
      <c r="A608" s="510"/>
      <c r="B608" s="510"/>
      <c r="C608" s="510"/>
      <c r="D608" s="510"/>
      <c r="E608" s="510"/>
    </row>
    <row r="609" spans="1:5">
      <c r="A609" s="510"/>
      <c r="B609" s="510"/>
      <c r="C609" s="510"/>
      <c r="D609" s="510"/>
      <c r="E609" s="510"/>
    </row>
    <row r="610" spans="1:5">
      <c r="A610" s="510"/>
      <c r="B610" s="510"/>
      <c r="C610" s="510"/>
      <c r="D610" s="510"/>
      <c r="E610" s="510"/>
    </row>
    <row r="611" spans="1:5">
      <c r="A611" s="510"/>
      <c r="B611" s="510"/>
      <c r="C611" s="510"/>
      <c r="D611" s="510"/>
      <c r="E611" s="510"/>
    </row>
    <row r="612" spans="1:5">
      <c r="A612" s="510"/>
      <c r="B612" s="510"/>
      <c r="C612" s="510"/>
      <c r="D612" s="510"/>
      <c r="E612" s="510"/>
    </row>
    <row r="613" spans="1:5">
      <c r="A613" s="510"/>
      <c r="B613" s="510"/>
      <c r="C613" s="510"/>
      <c r="D613" s="510"/>
      <c r="E613" s="510"/>
    </row>
    <row r="614" spans="1:5">
      <c r="A614" s="510"/>
      <c r="B614" s="510"/>
      <c r="C614" s="510"/>
      <c r="D614" s="510"/>
      <c r="E614" s="510"/>
    </row>
    <row r="615" spans="1:5">
      <c r="A615" s="510"/>
      <c r="B615" s="510"/>
      <c r="C615" s="510"/>
      <c r="D615" s="510"/>
      <c r="E615" s="510"/>
    </row>
    <row r="616" spans="1:5">
      <c r="A616" s="510"/>
      <c r="B616" s="510"/>
      <c r="C616" s="510"/>
      <c r="D616" s="510"/>
      <c r="E616" s="510"/>
    </row>
    <row r="617" spans="1:5">
      <c r="A617" s="510"/>
      <c r="B617" s="510"/>
      <c r="C617" s="510"/>
      <c r="D617" s="510"/>
      <c r="E617" s="510"/>
    </row>
    <row r="618" spans="1:5">
      <c r="A618" s="510"/>
      <c r="B618" s="510"/>
      <c r="C618" s="510"/>
      <c r="D618" s="510"/>
      <c r="E618" s="510"/>
    </row>
    <row r="619" spans="1:5">
      <c r="A619" s="510"/>
      <c r="B619" s="510"/>
      <c r="C619" s="510"/>
      <c r="D619" s="510"/>
      <c r="E619" s="510"/>
    </row>
    <row r="620" spans="1:5">
      <c r="A620" s="510"/>
      <c r="B620" s="510"/>
      <c r="C620" s="510"/>
      <c r="D620" s="510"/>
      <c r="E620" s="510"/>
    </row>
    <row r="621" spans="1:5">
      <c r="A621" s="510"/>
      <c r="B621" s="510"/>
      <c r="C621" s="510"/>
      <c r="D621" s="510"/>
      <c r="E621" s="510"/>
    </row>
    <row r="622" spans="1:5">
      <c r="A622" s="510"/>
      <c r="B622" s="510"/>
      <c r="C622" s="510"/>
      <c r="D622" s="510"/>
      <c r="E622" s="510"/>
    </row>
    <row r="623" spans="1:5">
      <c r="A623" s="510"/>
      <c r="B623" s="510"/>
      <c r="C623" s="510"/>
      <c r="D623" s="510"/>
      <c r="E623" s="510"/>
    </row>
    <row r="624" spans="1:5">
      <c r="A624" s="510"/>
      <c r="B624" s="510"/>
      <c r="C624" s="510"/>
      <c r="D624" s="510"/>
      <c r="E624" s="510"/>
    </row>
    <row r="625" spans="1:5">
      <c r="A625" s="510"/>
      <c r="B625" s="510"/>
      <c r="C625" s="510"/>
      <c r="D625" s="510"/>
      <c r="E625" s="510"/>
    </row>
    <row r="626" spans="1:5">
      <c r="A626" s="510"/>
      <c r="B626" s="510"/>
      <c r="C626" s="510"/>
      <c r="D626" s="510"/>
      <c r="E626" s="510"/>
    </row>
    <row r="627" spans="1:5">
      <c r="A627" s="510"/>
      <c r="B627" s="510"/>
      <c r="C627" s="510"/>
      <c r="D627" s="510"/>
      <c r="E627" s="510"/>
    </row>
    <row r="628" spans="1:5">
      <c r="A628" s="510"/>
      <c r="B628" s="510"/>
      <c r="C628" s="510"/>
      <c r="D628" s="510"/>
      <c r="E628" s="510"/>
    </row>
    <row r="629" spans="1:5">
      <c r="A629" s="510"/>
      <c r="B629" s="510"/>
      <c r="C629" s="510"/>
      <c r="D629" s="510"/>
      <c r="E629" s="510"/>
    </row>
    <row r="630" spans="1:5">
      <c r="A630" s="510"/>
      <c r="B630" s="510"/>
      <c r="C630" s="510"/>
      <c r="D630" s="510"/>
      <c r="E630" s="510"/>
    </row>
    <row r="631" spans="1:5">
      <c r="A631" s="510"/>
      <c r="B631" s="510"/>
      <c r="C631" s="510"/>
      <c r="D631" s="510"/>
      <c r="E631" s="510"/>
    </row>
    <row r="632" spans="1:5">
      <c r="A632" s="510"/>
      <c r="B632" s="510"/>
      <c r="C632" s="510"/>
      <c r="D632" s="510"/>
      <c r="E632" s="510"/>
    </row>
    <row r="633" spans="1:5">
      <c r="A633" s="510"/>
      <c r="B633" s="510"/>
      <c r="C633" s="510"/>
      <c r="D633" s="510"/>
      <c r="E633" s="510"/>
    </row>
    <row r="634" spans="1:5">
      <c r="A634" s="510"/>
      <c r="B634" s="510"/>
      <c r="C634" s="510"/>
      <c r="D634" s="510"/>
      <c r="E634" s="510"/>
    </row>
    <row r="635" spans="1:5">
      <c r="A635" s="510"/>
      <c r="B635" s="510"/>
      <c r="C635" s="510"/>
      <c r="D635" s="510"/>
      <c r="E635" s="510"/>
    </row>
    <row r="636" spans="1:5">
      <c r="A636" s="510"/>
      <c r="B636" s="510"/>
      <c r="C636" s="510"/>
      <c r="D636" s="510"/>
      <c r="E636" s="510"/>
    </row>
    <row r="637" spans="1:5">
      <c r="A637" s="510"/>
      <c r="B637" s="510"/>
      <c r="C637" s="510"/>
      <c r="D637" s="510"/>
      <c r="E637" s="510"/>
    </row>
    <row r="638" spans="1:5">
      <c r="A638" s="510"/>
      <c r="B638" s="510"/>
      <c r="C638" s="510"/>
      <c r="D638" s="510"/>
      <c r="E638" s="510"/>
    </row>
    <row r="639" spans="1:5">
      <c r="A639" s="510"/>
      <c r="B639" s="510"/>
      <c r="C639" s="510"/>
      <c r="D639" s="510"/>
      <c r="E639" s="510"/>
    </row>
    <row r="640" spans="1:5">
      <c r="A640" s="510"/>
      <c r="B640" s="510"/>
      <c r="C640" s="510"/>
      <c r="D640" s="510"/>
      <c r="E640" s="510"/>
    </row>
    <row r="641" spans="1:5">
      <c r="A641" s="510"/>
      <c r="B641" s="510"/>
      <c r="C641" s="510"/>
      <c r="D641" s="510"/>
      <c r="E641" s="510"/>
    </row>
    <row r="642" spans="1:5">
      <c r="A642" s="510"/>
      <c r="B642" s="510"/>
      <c r="C642" s="510"/>
      <c r="D642" s="510"/>
      <c r="E642" s="510"/>
    </row>
    <row r="643" spans="1:5">
      <c r="A643" s="510"/>
      <c r="B643" s="510"/>
      <c r="C643" s="510"/>
      <c r="D643" s="510"/>
      <c r="E643" s="510"/>
    </row>
    <row r="644" spans="1:5">
      <c r="A644" s="510"/>
      <c r="B644" s="510"/>
      <c r="C644" s="510"/>
      <c r="D644" s="510"/>
      <c r="E644" s="510"/>
    </row>
    <row r="645" spans="1:5">
      <c r="A645" s="510"/>
      <c r="B645" s="510"/>
      <c r="C645" s="510"/>
      <c r="D645" s="510"/>
      <c r="E645" s="510"/>
    </row>
    <row r="646" spans="1:5">
      <c r="A646" s="510"/>
      <c r="B646" s="510"/>
      <c r="C646" s="510"/>
      <c r="D646" s="510"/>
      <c r="E646" s="510"/>
    </row>
    <row r="647" spans="1:5">
      <c r="A647" s="510"/>
      <c r="B647" s="510"/>
      <c r="C647" s="510"/>
      <c r="D647" s="510"/>
      <c r="E647" s="510"/>
    </row>
    <row r="648" spans="1:5">
      <c r="A648" s="510"/>
      <c r="B648" s="510"/>
      <c r="C648" s="510"/>
      <c r="D648" s="510"/>
      <c r="E648" s="510"/>
    </row>
    <row r="649" spans="1:5">
      <c r="A649" s="510"/>
      <c r="B649" s="510"/>
      <c r="C649" s="510"/>
      <c r="D649" s="510"/>
      <c r="E649" s="510"/>
    </row>
    <row r="650" spans="1:5">
      <c r="A650" s="510"/>
      <c r="B650" s="510"/>
      <c r="C650" s="510"/>
      <c r="D650" s="510"/>
      <c r="E650" s="510"/>
    </row>
    <row r="651" spans="1:5">
      <c r="A651" s="510"/>
      <c r="B651" s="510"/>
      <c r="C651" s="510"/>
      <c r="D651" s="510"/>
      <c r="E651" s="510"/>
    </row>
    <row r="652" spans="1:5">
      <c r="A652" s="510"/>
      <c r="B652" s="510"/>
      <c r="C652" s="510"/>
      <c r="D652" s="510"/>
      <c r="E652" s="510"/>
    </row>
    <row r="653" spans="1:5">
      <c r="A653" s="510"/>
      <c r="B653" s="510"/>
      <c r="C653" s="510"/>
      <c r="D653" s="510"/>
      <c r="E653" s="510"/>
    </row>
    <row r="654" spans="1:5">
      <c r="A654" s="510"/>
      <c r="B654" s="510"/>
      <c r="C654" s="510"/>
      <c r="D654" s="510"/>
      <c r="E654" s="510"/>
    </row>
    <row r="655" spans="1:5">
      <c r="A655" s="510"/>
      <c r="B655" s="510"/>
      <c r="C655" s="510"/>
      <c r="D655" s="510"/>
      <c r="E655" s="510"/>
    </row>
    <row r="656" spans="1:5">
      <c r="A656" s="510"/>
      <c r="B656" s="510"/>
      <c r="C656" s="510"/>
      <c r="D656" s="510"/>
      <c r="E656" s="510"/>
    </row>
    <row r="657" spans="1:5">
      <c r="A657" s="510"/>
      <c r="B657" s="510"/>
      <c r="C657" s="510"/>
      <c r="D657" s="510"/>
      <c r="E657" s="510"/>
    </row>
    <row r="658" spans="1:5">
      <c r="A658" s="510"/>
      <c r="B658" s="510"/>
      <c r="C658" s="510"/>
      <c r="D658" s="510"/>
      <c r="E658" s="510"/>
    </row>
    <row r="659" spans="1:5">
      <c r="A659" s="510"/>
      <c r="B659" s="510"/>
      <c r="C659" s="510"/>
      <c r="D659" s="510"/>
      <c r="E659" s="510"/>
    </row>
    <row r="660" spans="1:5">
      <c r="A660" s="510"/>
      <c r="B660" s="510"/>
      <c r="C660" s="510"/>
      <c r="D660" s="510"/>
      <c r="E660" s="510"/>
    </row>
    <row r="661" spans="1:5">
      <c r="A661" s="510"/>
      <c r="B661" s="510"/>
      <c r="C661" s="510"/>
      <c r="D661" s="510"/>
      <c r="E661" s="510"/>
    </row>
    <row r="662" spans="1:5">
      <c r="A662" s="510"/>
      <c r="B662" s="510"/>
      <c r="C662" s="510"/>
      <c r="D662" s="510"/>
      <c r="E662" s="510"/>
    </row>
    <row r="663" spans="1:5">
      <c r="A663" s="510"/>
      <c r="B663" s="510"/>
      <c r="C663" s="510"/>
      <c r="D663" s="510"/>
      <c r="E663" s="510"/>
    </row>
    <row r="664" spans="1:5">
      <c r="A664" s="510"/>
      <c r="B664" s="510"/>
      <c r="C664" s="510"/>
      <c r="D664" s="510"/>
      <c r="E664" s="510"/>
    </row>
    <row r="665" spans="1:5">
      <c r="A665" s="510"/>
      <c r="B665" s="510"/>
      <c r="C665" s="510"/>
      <c r="D665" s="510"/>
      <c r="E665" s="510"/>
    </row>
    <row r="666" spans="1:5">
      <c r="A666" s="510"/>
      <c r="B666" s="510"/>
      <c r="C666" s="510"/>
      <c r="D666" s="510"/>
      <c r="E666" s="510"/>
    </row>
    <row r="667" spans="1:5">
      <c r="A667" s="510"/>
      <c r="B667" s="510"/>
      <c r="C667" s="510"/>
      <c r="D667" s="510"/>
      <c r="E667" s="510"/>
    </row>
    <row r="668" spans="1:5">
      <c r="A668" s="510"/>
      <c r="B668" s="510"/>
      <c r="C668" s="510"/>
      <c r="D668" s="510"/>
      <c r="E668" s="510"/>
    </row>
    <row r="669" spans="1:5">
      <c r="A669" s="510"/>
      <c r="B669" s="510"/>
      <c r="C669" s="510"/>
      <c r="D669" s="510"/>
      <c r="E669" s="510"/>
    </row>
    <row r="670" spans="1:5">
      <c r="A670" s="510"/>
      <c r="B670" s="510"/>
      <c r="C670" s="510"/>
      <c r="D670" s="510"/>
      <c r="E670" s="510"/>
    </row>
    <row r="671" spans="1:5">
      <c r="A671" s="510"/>
      <c r="B671" s="510"/>
      <c r="C671" s="510"/>
      <c r="D671" s="510"/>
      <c r="E671" s="510"/>
    </row>
    <row r="672" spans="1:5">
      <c r="A672" s="510"/>
      <c r="B672" s="510"/>
      <c r="C672" s="510"/>
      <c r="D672" s="510"/>
      <c r="E672" s="510"/>
    </row>
    <row r="673" spans="1:5">
      <c r="A673" s="510"/>
      <c r="B673" s="510"/>
      <c r="C673" s="510"/>
      <c r="D673" s="510"/>
      <c r="E673" s="510"/>
    </row>
    <row r="674" spans="1:5">
      <c r="A674" s="510"/>
      <c r="B674" s="510"/>
      <c r="C674" s="510"/>
      <c r="D674" s="510"/>
      <c r="E674" s="510"/>
    </row>
    <row r="675" spans="1:5">
      <c r="A675" s="510"/>
      <c r="B675" s="510"/>
      <c r="C675" s="510"/>
      <c r="D675" s="510"/>
      <c r="E675" s="510"/>
    </row>
    <row r="676" spans="1:5">
      <c r="A676" s="510"/>
      <c r="B676" s="510"/>
      <c r="C676" s="510"/>
      <c r="D676" s="510"/>
      <c r="E676" s="510"/>
    </row>
    <row r="677" spans="1:5">
      <c r="A677" s="510"/>
      <c r="B677" s="510"/>
      <c r="C677" s="510"/>
      <c r="D677" s="510"/>
      <c r="E677" s="510"/>
    </row>
    <row r="678" spans="1:5">
      <c r="A678" s="510"/>
      <c r="B678" s="510"/>
      <c r="C678" s="510"/>
      <c r="D678" s="510"/>
      <c r="E678" s="510"/>
    </row>
    <row r="679" spans="1:5">
      <c r="A679" s="510"/>
      <c r="B679" s="510"/>
      <c r="C679" s="510"/>
      <c r="D679" s="510"/>
      <c r="E679" s="510"/>
    </row>
    <row r="680" spans="1:5">
      <c r="A680" s="510"/>
      <c r="B680" s="510"/>
      <c r="C680" s="510"/>
      <c r="D680" s="510"/>
      <c r="E680" s="510"/>
    </row>
    <row r="681" spans="1:5">
      <c r="A681" s="510"/>
      <c r="B681" s="510"/>
      <c r="C681" s="510"/>
      <c r="D681" s="510"/>
      <c r="E681" s="510"/>
    </row>
    <row r="682" spans="1:5">
      <c r="A682" s="510"/>
      <c r="B682" s="510"/>
      <c r="C682" s="510"/>
      <c r="D682" s="510"/>
      <c r="E682" s="510"/>
    </row>
    <row r="683" spans="1:5">
      <c r="A683" s="510"/>
      <c r="B683" s="510"/>
      <c r="C683" s="510"/>
      <c r="D683" s="510"/>
      <c r="E683" s="510"/>
    </row>
    <row r="684" spans="1:5">
      <c r="A684" s="510"/>
      <c r="B684" s="510"/>
      <c r="C684" s="510"/>
      <c r="D684" s="510"/>
      <c r="E684" s="510"/>
    </row>
    <row r="685" spans="1:5">
      <c r="A685" s="510"/>
      <c r="B685" s="510"/>
      <c r="C685" s="510"/>
      <c r="D685" s="510"/>
      <c r="E685" s="510"/>
    </row>
    <row r="686" spans="1:5">
      <c r="A686" s="510"/>
      <c r="B686" s="510"/>
      <c r="C686" s="510"/>
      <c r="D686" s="510"/>
      <c r="E686" s="510"/>
    </row>
    <row r="687" spans="1:5">
      <c r="A687" s="510"/>
      <c r="B687" s="510"/>
      <c r="C687" s="510"/>
      <c r="D687" s="510"/>
      <c r="E687" s="510"/>
    </row>
    <row r="688" spans="1:5">
      <c r="A688" s="510"/>
      <c r="B688" s="510"/>
      <c r="C688" s="510"/>
      <c r="D688" s="510"/>
      <c r="E688" s="510"/>
    </row>
    <row r="689" spans="1:5">
      <c r="A689" s="510"/>
      <c r="B689" s="510"/>
      <c r="C689" s="510"/>
      <c r="D689" s="510"/>
      <c r="E689" s="510"/>
    </row>
    <row r="690" spans="1:5">
      <c r="A690" s="510"/>
      <c r="B690" s="510"/>
      <c r="C690" s="510"/>
      <c r="D690" s="510"/>
      <c r="E690" s="510"/>
    </row>
    <row r="691" spans="1:5">
      <c r="A691" s="510"/>
      <c r="B691" s="510"/>
      <c r="C691" s="510"/>
      <c r="D691" s="510"/>
      <c r="E691" s="510"/>
    </row>
    <row r="692" spans="1:5">
      <c r="A692" s="510"/>
      <c r="B692" s="510"/>
      <c r="C692" s="510"/>
      <c r="D692" s="510"/>
      <c r="E692" s="510"/>
    </row>
    <row r="693" spans="1:5">
      <c r="A693" s="510"/>
      <c r="B693" s="510"/>
      <c r="C693" s="510"/>
      <c r="D693" s="510"/>
      <c r="E693" s="510"/>
    </row>
    <row r="694" spans="1:5">
      <c r="A694" s="510"/>
      <c r="B694" s="510"/>
      <c r="C694" s="510"/>
      <c r="D694" s="510"/>
      <c r="E694" s="510"/>
    </row>
    <row r="695" spans="1:5">
      <c r="A695" s="510"/>
      <c r="B695" s="510"/>
      <c r="C695" s="510"/>
      <c r="D695" s="510"/>
      <c r="E695" s="510"/>
    </row>
    <row r="696" spans="1:5">
      <c r="A696" s="510"/>
      <c r="B696" s="510"/>
      <c r="C696" s="510"/>
      <c r="D696" s="510"/>
      <c r="E696" s="510"/>
    </row>
    <row r="697" spans="1:5">
      <c r="A697" s="510"/>
      <c r="B697" s="510"/>
      <c r="C697" s="510"/>
      <c r="D697" s="510"/>
      <c r="E697" s="510"/>
    </row>
    <row r="698" spans="1:5">
      <c r="A698" s="510"/>
      <c r="B698" s="510"/>
      <c r="C698" s="510"/>
      <c r="D698" s="510"/>
      <c r="E698" s="510"/>
    </row>
    <row r="699" spans="1:5">
      <c r="A699" s="510"/>
      <c r="B699" s="510"/>
      <c r="C699" s="510"/>
      <c r="D699" s="510"/>
      <c r="E699" s="510"/>
    </row>
    <row r="700" spans="1:5">
      <c r="A700" s="510"/>
      <c r="B700" s="510"/>
      <c r="C700" s="510"/>
      <c r="D700" s="510"/>
      <c r="E700" s="510"/>
    </row>
    <row r="701" spans="1:5">
      <c r="A701" s="510"/>
      <c r="B701" s="510"/>
      <c r="C701" s="510"/>
      <c r="D701" s="510"/>
      <c r="E701" s="510"/>
    </row>
    <row r="702" spans="1:5">
      <c r="A702" s="510"/>
      <c r="B702" s="510"/>
      <c r="C702" s="510"/>
      <c r="D702" s="510"/>
      <c r="E702" s="510"/>
    </row>
    <row r="703" spans="1:5">
      <c r="A703" s="510"/>
      <c r="B703" s="510"/>
      <c r="C703" s="510"/>
      <c r="D703" s="510"/>
      <c r="E703" s="510"/>
    </row>
    <row r="704" spans="1:5">
      <c r="A704" s="510"/>
      <c r="B704" s="510"/>
      <c r="C704" s="510"/>
      <c r="D704" s="510"/>
      <c r="E704" s="510"/>
    </row>
    <row r="705" spans="1:5">
      <c r="A705" s="510"/>
      <c r="B705" s="510"/>
      <c r="C705" s="510"/>
      <c r="D705" s="510"/>
      <c r="E705" s="510"/>
    </row>
    <row r="706" spans="1:5">
      <c r="A706" s="510"/>
      <c r="B706" s="510"/>
      <c r="C706" s="510"/>
      <c r="D706" s="510"/>
      <c r="E706" s="510"/>
    </row>
    <row r="707" spans="1:5">
      <c r="A707" s="510"/>
      <c r="B707" s="510"/>
      <c r="C707" s="510"/>
      <c r="D707" s="510"/>
      <c r="E707" s="510"/>
    </row>
    <row r="708" spans="1:5">
      <c r="A708" s="510"/>
      <c r="B708" s="510"/>
      <c r="C708" s="510"/>
      <c r="D708" s="510"/>
      <c r="E708" s="510"/>
    </row>
    <row r="709" spans="1:5">
      <c r="A709" s="510"/>
      <c r="B709" s="510"/>
      <c r="C709" s="510"/>
      <c r="D709" s="510"/>
      <c r="E709" s="510"/>
    </row>
    <row r="710" spans="1:5">
      <c r="A710" s="510"/>
      <c r="B710" s="510"/>
      <c r="C710" s="510"/>
      <c r="D710" s="510"/>
      <c r="E710" s="510"/>
    </row>
    <row r="711" spans="1:5">
      <c r="A711" s="510"/>
      <c r="B711" s="510"/>
      <c r="C711" s="510"/>
      <c r="D711" s="510"/>
      <c r="E711" s="510"/>
    </row>
    <row r="712" spans="1:5">
      <c r="A712" s="510"/>
      <c r="B712" s="510"/>
      <c r="C712" s="510"/>
      <c r="D712" s="510"/>
      <c r="E712" s="510"/>
    </row>
    <row r="713" spans="1:5">
      <c r="A713" s="510"/>
      <c r="B713" s="510"/>
      <c r="C713" s="510"/>
      <c r="D713" s="510"/>
      <c r="E713" s="510"/>
    </row>
    <row r="714" spans="1:5">
      <c r="A714" s="510"/>
      <c r="B714" s="510"/>
      <c r="C714" s="510"/>
      <c r="D714" s="510"/>
      <c r="E714" s="510"/>
    </row>
    <row r="715" spans="1:5">
      <c r="A715" s="510"/>
      <c r="B715" s="510"/>
      <c r="C715" s="510"/>
      <c r="D715" s="510"/>
      <c r="E715" s="510"/>
    </row>
    <row r="716" spans="1:5">
      <c r="A716" s="510"/>
      <c r="B716" s="510"/>
      <c r="C716" s="510"/>
      <c r="D716" s="510"/>
      <c r="E716" s="510"/>
    </row>
    <row r="717" spans="1:5">
      <c r="A717" s="510"/>
      <c r="B717" s="510"/>
      <c r="C717" s="510"/>
      <c r="D717" s="510"/>
      <c r="E717" s="510"/>
    </row>
    <row r="718" spans="1:5">
      <c r="A718" s="510"/>
      <c r="B718" s="510"/>
      <c r="C718" s="510"/>
      <c r="D718" s="510"/>
      <c r="E718" s="510"/>
    </row>
    <row r="719" spans="1:5">
      <c r="A719" s="510"/>
      <c r="B719" s="510"/>
      <c r="C719" s="510"/>
      <c r="D719" s="510"/>
      <c r="E719" s="510"/>
    </row>
    <row r="720" spans="1:5">
      <c r="A720" s="510"/>
      <c r="B720" s="510"/>
      <c r="C720" s="510"/>
      <c r="D720" s="510"/>
      <c r="E720" s="510"/>
    </row>
    <row r="721" spans="1:5">
      <c r="A721" s="510"/>
      <c r="B721" s="510"/>
      <c r="C721" s="510"/>
      <c r="D721" s="510"/>
      <c r="E721" s="510"/>
    </row>
    <row r="722" spans="1:5">
      <c r="A722" s="510"/>
      <c r="B722" s="510"/>
      <c r="C722" s="510"/>
      <c r="D722" s="510"/>
      <c r="E722" s="510"/>
    </row>
    <row r="723" spans="1:5">
      <c r="A723" s="510"/>
      <c r="B723" s="510"/>
      <c r="C723" s="510"/>
      <c r="D723" s="510"/>
      <c r="E723" s="510"/>
    </row>
    <row r="724" spans="1:5">
      <c r="A724" s="510"/>
      <c r="B724" s="510"/>
      <c r="C724" s="510"/>
      <c r="D724" s="510"/>
      <c r="E724" s="510"/>
    </row>
    <row r="725" spans="1:5">
      <c r="A725" s="510"/>
      <c r="B725" s="510"/>
      <c r="C725" s="510"/>
      <c r="D725" s="510"/>
      <c r="E725" s="510"/>
    </row>
    <row r="726" spans="1:5">
      <c r="A726" s="510"/>
      <c r="B726" s="510"/>
      <c r="C726" s="510"/>
      <c r="D726" s="510"/>
      <c r="E726" s="510"/>
    </row>
    <row r="727" spans="1:5">
      <c r="A727" s="510"/>
      <c r="B727" s="510"/>
      <c r="C727" s="510"/>
      <c r="D727" s="510"/>
      <c r="E727" s="510"/>
    </row>
    <row r="728" spans="1:5">
      <c r="A728" s="510"/>
      <c r="B728" s="510"/>
      <c r="C728" s="510"/>
      <c r="D728" s="510"/>
      <c r="E728" s="510"/>
    </row>
    <row r="729" spans="1:5">
      <c r="A729" s="510"/>
      <c r="B729" s="510"/>
      <c r="C729" s="510"/>
      <c r="D729" s="510"/>
      <c r="E729" s="510"/>
    </row>
    <row r="730" spans="1:5">
      <c r="A730" s="510"/>
      <c r="B730" s="510"/>
      <c r="C730" s="510"/>
      <c r="D730" s="510"/>
      <c r="E730" s="510"/>
    </row>
    <row r="731" spans="1:5">
      <c r="A731" s="510"/>
      <c r="B731" s="510"/>
      <c r="C731" s="510"/>
      <c r="D731" s="510"/>
      <c r="E731" s="510"/>
    </row>
    <row r="732" spans="1:5">
      <c r="A732" s="510"/>
      <c r="B732" s="510"/>
      <c r="C732" s="510"/>
      <c r="D732" s="510"/>
      <c r="E732" s="510"/>
    </row>
    <row r="733" spans="1:5">
      <c r="A733" s="510"/>
      <c r="B733" s="510"/>
      <c r="C733" s="510"/>
      <c r="D733" s="510"/>
      <c r="E733" s="510"/>
    </row>
    <row r="734" spans="1:5">
      <c r="A734" s="510"/>
      <c r="B734" s="510"/>
      <c r="C734" s="510"/>
      <c r="D734" s="510"/>
      <c r="E734" s="510"/>
    </row>
    <row r="735" spans="1:5">
      <c r="A735" s="510"/>
      <c r="B735" s="510"/>
      <c r="C735" s="510"/>
      <c r="D735" s="510"/>
      <c r="E735" s="510"/>
    </row>
    <row r="736" spans="1:5">
      <c r="A736" s="510"/>
      <c r="B736" s="510"/>
      <c r="C736" s="510"/>
      <c r="D736" s="510"/>
      <c r="E736" s="510"/>
    </row>
    <row r="737" spans="1:5">
      <c r="A737" s="510"/>
      <c r="B737" s="510"/>
      <c r="C737" s="510"/>
      <c r="D737" s="510"/>
      <c r="E737" s="510"/>
    </row>
    <row r="738" spans="1:5">
      <c r="A738" s="510"/>
      <c r="B738" s="510"/>
      <c r="C738" s="510"/>
      <c r="D738" s="510"/>
      <c r="E738" s="510"/>
    </row>
    <row r="739" spans="1:5">
      <c r="A739" s="510"/>
      <c r="B739" s="510"/>
      <c r="C739" s="510"/>
      <c r="D739" s="510"/>
      <c r="E739" s="510"/>
    </row>
    <row r="740" spans="1:5">
      <c r="A740" s="510"/>
      <c r="B740" s="510"/>
      <c r="C740" s="510"/>
      <c r="D740" s="510"/>
      <c r="E740" s="510"/>
    </row>
    <row r="741" spans="1:5">
      <c r="A741" s="510"/>
      <c r="B741" s="510"/>
      <c r="C741" s="510"/>
      <c r="D741" s="510"/>
      <c r="E741" s="510"/>
    </row>
    <row r="742" spans="1:5">
      <c r="A742" s="510"/>
      <c r="B742" s="510"/>
      <c r="C742" s="510"/>
      <c r="D742" s="510"/>
      <c r="E742" s="510"/>
    </row>
    <row r="743" spans="1:5">
      <c r="A743" s="510"/>
      <c r="B743" s="510"/>
      <c r="C743" s="510"/>
      <c r="D743" s="510"/>
      <c r="E743" s="510"/>
    </row>
    <row r="744" spans="1:5">
      <c r="A744" s="510"/>
      <c r="B744" s="510"/>
      <c r="C744" s="510"/>
      <c r="D744" s="510"/>
      <c r="E744" s="510"/>
    </row>
    <row r="745" spans="1:5">
      <c r="A745" s="510"/>
      <c r="B745" s="510"/>
      <c r="C745" s="510"/>
      <c r="D745" s="510"/>
      <c r="E745" s="510"/>
    </row>
    <row r="746" spans="1:5">
      <c r="A746" s="510"/>
      <c r="B746" s="510"/>
      <c r="C746" s="510"/>
      <c r="D746" s="510"/>
      <c r="E746" s="510"/>
    </row>
    <row r="747" spans="1:5">
      <c r="A747" s="510"/>
      <c r="B747" s="510"/>
      <c r="C747" s="510"/>
      <c r="D747" s="510"/>
      <c r="E747" s="510"/>
    </row>
    <row r="748" spans="1:5">
      <c r="A748" s="510"/>
      <c r="B748" s="510"/>
      <c r="C748" s="510"/>
      <c r="D748" s="510"/>
      <c r="E748" s="510"/>
    </row>
    <row r="749" spans="1:5">
      <c r="A749" s="510"/>
      <c r="B749" s="510"/>
      <c r="C749" s="510"/>
      <c r="D749" s="510"/>
      <c r="E749" s="510"/>
    </row>
    <row r="750" spans="1:5">
      <c r="A750" s="510"/>
      <c r="B750" s="510"/>
      <c r="C750" s="510"/>
      <c r="D750" s="510"/>
      <c r="E750" s="510"/>
    </row>
    <row r="751" spans="1:5">
      <c r="A751" s="510"/>
      <c r="B751" s="510"/>
      <c r="C751" s="510"/>
      <c r="D751" s="510"/>
      <c r="E751" s="510"/>
    </row>
    <row r="752" spans="1:5">
      <c r="A752" s="510"/>
      <c r="B752" s="510"/>
      <c r="C752" s="510"/>
      <c r="D752" s="510"/>
      <c r="E752" s="510"/>
    </row>
    <row r="753" spans="1:5">
      <c r="A753" s="510"/>
      <c r="B753" s="510"/>
      <c r="C753" s="510"/>
      <c r="D753" s="510"/>
      <c r="E753" s="510"/>
    </row>
    <row r="754" spans="1:5">
      <c r="A754" s="510"/>
      <c r="B754" s="510"/>
      <c r="C754" s="510"/>
      <c r="D754" s="510"/>
      <c r="E754" s="510"/>
    </row>
    <row r="755" spans="1:5">
      <c r="A755" s="510"/>
      <c r="B755" s="510"/>
      <c r="C755" s="510"/>
      <c r="D755" s="510"/>
      <c r="E755" s="510"/>
    </row>
    <row r="756" spans="1:5">
      <c r="A756" s="510"/>
      <c r="B756" s="510"/>
      <c r="C756" s="510"/>
      <c r="D756" s="510"/>
      <c r="E756" s="510"/>
    </row>
    <row r="757" spans="1:5">
      <c r="A757" s="510"/>
      <c r="B757" s="510"/>
      <c r="C757" s="510"/>
      <c r="D757" s="510"/>
      <c r="E757" s="510"/>
    </row>
    <row r="758" spans="1:5">
      <c r="A758" s="510"/>
      <c r="B758" s="510"/>
      <c r="C758" s="510"/>
      <c r="D758" s="510"/>
      <c r="E758" s="510"/>
    </row>
    <row r="759" spans="1:5">
      <c r="A759" s="510"/>
      <c r="B759" s="510"/>
      <c r="C759" s="510"/>
      <c r="D759" s="510"/>
      <c r="E759" s="510"/>
    </row>
    <row r="760" spans="1:5">
      <c r="A760" s="510"/>
      <c r="B760" s="510"/>
      <c r="C760" s="510"/>
      <c r="D760" s="510"/>
      <c r="E760" s="510"/>
    </row>
    <row r="761" spans="1:5">
      <c r="A761" s="510"/>
      <c r="B761" s="510"/>
      <c r="C761" s="510"/>
      <c r="D761" s="510"/>
      <c r="E761" s="510"/>
    </row>
    <row r="762" spans="1:5">
      <c r="A762" s="510"/>
      <c r="B762" s="510"/>
      <c r="C762" s="510"/>
      <c r="D762" s="510"/>
      <c r="E762" s="510"/>
    </row>
    <row r="763" spans="1:5">
      <c r="A763" s="510"/>
      <c r="B763" s="510"/>
      <c r="C763" s="510"/>
      <c r="D763" s="510"/>
      <c r="E763" s="510"/>
    </row>
    <row r="764" spans="1:5">
      <c r="A764" s="510"/>
      <c r="B764" s="510"/>
      <c r="C764" s="510"/>
      <c r="D764" s="510"/>
      <c r="E764" s="510"/>
    </row>
    <row r="765" spans="1:5">
      <c r="A765" s="510"/>
      <c r="B765" s="510"/>
      <c r="C765" s="510"/>
      <c r="D765" s="510"/>
      <c r="E765" s="510"/>
    </row>
    <row r="766" spans="1:5">
      <c r="A766" s="510"/>
      <c r="B766" s="510"/>
      <c r="C766" s="510"/>
      <c r="D766" s="510"/>
      <c r="E766" s="510"/>
    </row>
    <row r="767" spans="1:5">
      <c r="A767" s="510"/>
      <c r="B767" s="510"/>
      <c r="C767" s="510"/>
      <c r="D767" s="510"/>
      <c r="E767" s="510"/>
    </row>
    <row r="768" spans="1:5">
      <c r="A768" s="510"/>
      <c r="B768" s="510"/>
      <c r="C768" s="510"/>
      <c r="D768" s="510"/>
      <c r="E768" s="510"/>
    </row>
    <row r="769" spans="1:5">
      <c r="A769" s="510"/>
      <c r="B769" s="510"/>
      <c r="C769" s="510"/>
      <c r="D769" s="510"/>
      <c r="E769" s="510"/>
    </row>
    <row r="770" spans="1:5">
      <c r="A770" s="510"/>
      <c r="B770" s="510"/>
      <c r="C770" s="510"/>
      <c r="D770" s="510"/>
      <c r="E770" s="510"/>
    </row>
    <row r="771" spans="1:5">
      <c r="A771" s="510"/>
      <c r="B771" s="510"/>
      <c r="C771" s="510"/>
      <c r="D771" s="510"/>
      <c r="E771" s="510"/>
    </row>
    <row r="772" spans="1:5">
      <c r="A772" s="510"/>
      <c r="B772" s="510"/>
      <c r="C772" s="510"/>
      <c r="D772" s="510"/>
      <c r="E772" s="510"/>
    </row>
    <row r="773" spans="1:5">
      <c r="A773" s="510"/>
      <c r="B773" s="510"/>
      <c r="C773" s="510"/>
      <c r="D773" s="510"/>
      <c r="E773" s="510"/>
    </row>
    <row r="774" spans="1:5">
      <c r="A774" s="510"/>
      <c r="B774" s="510"/>
      <c r="C774" s="510"/>
      <c r="D774" s="510"/>
      <c r="E774" s="510"/>
    </row>
    <row r="775" spans="1:5">
      <c r="A775" s="510"/>
      <c r="B775" s="510"/>
      <c r="C775" s="510"/>
      <c r="D775" s="510"/>
      <c r="E775" s="510"/>
    </row>
    <row r="776" spans="1:5">
      <c r="A776" s="510"/>
      <c r="B776" s="510"/>
      <c r="C776" s="510"/>
      <c r="D776" s="510"/>
      <c r="E776" s="510"/>
    </row>
    <row r="777" spans="1:5">
      <c r="A777" s="510"/>
      <c r="B777" s="510"/>
      <c r="C777" s="510"/>
      <c r="D777" s="510"/>
      <c r="E777" s="510"/>
    </row>
    <row r="778" spans="1:5">
      <c r="A778" s="510"/>
      <c r="B778" s="510"/>
      <c r="C778" s="510"/>
      <c r="D778" s="510"/>
      <c r="E778" s="510"/>
    </row>
    <row r="779" spans="1:5">
      <c r="A779" s="510"/>
      <c r="B779" s="510"/>
      <c r="C779" s="510"/>
      <c r="D779" s="510"/>
      <c r="E779" s="510"/>
    </row>
    <row r="780" spans="1:5">
      <c r="A780" s="510"/>
      <c r="B780" s="510"/>
      <c r="C780" s="510"/>
      <c r="D780" s="510"/>
      <c r="E780" s="510"/>
    </row>
    <row r="781" spans="1:5">
      <c r="A781" s="510"/>
      <c r="B781" s="510"/>
      <c r="C781" s="510"/>
      <c r="D781" s="510"/>
      <c r="E781" s="510"/>
    </row>
    <row r="782" spans="1:5">
      <c r="A782" s="510"/>
      <c r="B782" s="510"/>
      <c r="C782" s="510"/>
      <c r="D782" s="510"/>
      <c r="E782" s="510"/>
    </row>
    <row r="783" spans="1:5">
      <c r="A783" s="510"/>
      <c r="B783" s="510"/>
      <c r="C783" s="510"/>
      <c r="D783" s="510"/>
      <c r="E783" s="510"/>
    </row>
    <row r="784" spans="1:5">
      <c r="A784" s="510"/>
      <c r="B784" s="510"/>
      <c r="C784" s="510"/>
      <c r="D784" s="510"/>
      <c r="E784" s="510"/>
    </row>
    <row r="785" spans="1:5">
      <c r="A785" s="510"/>
      <c r="B785" s="510"/>
      <c r="C785" s="510"/>
      <c r="D785" s="510"/>
      <c r="E785" s="510"/>
    </row>
    <row r="786" spans="1:5">
      <c r="A786" s="510"/>
      <c r="B786" s="510"/>
      <c r="C786" s="510"/>
      <c r="D786" s="510"/>
      <c r="E786" s="510"/>
    </row>
    <row r="787" spans="1:5">
      <c r="A787" s="510"/>
      <c r="B787" s="510"/>
      <c r="C787" s="510"/>
      <c r="D787" s="510"/>
      <c r="E787" s="510"/>
    </row>
    <row r="788" spans="1:5">
      <c r="A788" s="510"/>
      <c r="B788" s="510"/>
      <c r="C788" s="510"/>
      <c r="D788" s="510"/>
      <c r="E788" s="510"/>
    </row>
    <row r="789" spans="1:5">
      <c r="A789" s="510"/>
      <c r="B789" s="510"/>
      <c r="C789" s="510"/>
      <c r="D789" s="510"/>
      <c r="E789" s="510"/>
    </row>
    <row r="790" spans="1:5">
      <c r="A790" s="510"/>
      <c r="B790" s="510"/>
      <c r="C790" s="510"/>
      <c r="D790" s="510"/>
      <c r="E790" s="510"/>
    </row>
    <row r="791" spans="1:5">
      <c r="A791" s="510"/>
      <c r="B791" s="510"/>
      <c r="C791" s="510"/>
      <c r="D791" s="510"/>
      <c r="E791" s="510"/>
    </row>
    <row r="792" spans="1:5">
      <c r="A792" s="510"/>
      <c r="B792" s="510"/>
      <c r="C792" s="510"/>
      <c r="D792" s="510"/>
      <c r="E792" s="510"/>
    </row>
    <row r="793" spans="1:5">
      <c r="A793" s="510"/>
      <c r="B793" s="510"/>
      <c r="C793" s="510"/>
      <c r="D793" s="510"/>
      <c r="E793" s="510"/>
    </row>
    <row r="794" spans="1:5">
      <c r="A794" s="510"/>
      <c r="B794" s="510"/>
      <c r="C794" s="510"/>
      <c r="D794" s="510"/>
      <c r="E794" s="510"/>
    </row>
    <row r="795" spans="1:5">
      <c r="A795" s="510"/>
      <c r="B795" s="510"/>
      <c r="C795" s="510"/>
      <c r="D795" s="510"/>
      <c r="E795" s="510"/>
    </row>
    <row r="796" spans="1:5">
      <c r="A796" s="510"/>
      <c r="B796" s="510"/>
      <c r="C796" s="510"/>
      <c r="D796" s="510"/>
      <c r="E796" s="510"/>
    </row>
    <row r="797" spans="1:5">
      <c r="A797" s="510"/>
      <c r="B797" s="510"/>
      <c r="C797" s="510"/>
      <c r="D797" s="510"/>
      <c r="E797" s="510"/>
    </row>
    <row r="798" spans="1:5">
      <c r="A798" s="510"/>
      <c r="B798" s="510"/>
      <c r="C798" s="510"/>
      <c r="D798" s="510"/>
      <c r="E798" s="510"/>
    </row>
    <row r="799" spans="1:5">
      <c r="A799" s="510"/>
      <c r="B799" s="510"/>
      <c r="C799" s="510"/>
      <c r="D799" s="510"/>
      <c r="E799" s="510"/>
    </row>
    <row r="800" spans="1:5">
      <c r="A800" s="510"/>
      <c r="B800" s="510"/>
      <c r="C800" s="510"/>
      <c r="D800" s="510"/>
      <c r="E800" s="510"/>
    </row>
    <row r="801" spans="1:5">
      <c r="A801" s="510"/>
      <c r="B801" s="510"/>
      <c r="C801" s="510"/>
      <c r="D801" s="510"/>
      <c r="E801" s="510"/>
    </row>
    <row r="802" spans="1:5">
      <c r="A802" s="510"/>
      <c r="B802" s="510"/>
      <c r="C802" s="510"/>
      <c r="D802" s="510"/>
      <c r="E802" s="510"/>
    </row>
    <row r="803" spans="1:5">
      <c r="A803" s="510"/>
      <c r="B803" s="510"/>
      <c r="C803" s="510"/>
      <c r="D803" s="510"/>
      <c r="E803" s="510"/>
    </row>
    <row r="804" spans="1:5">
      <c r="A804" s="510"/>
      <c r="B804" s="510"/>
      <c r="C804" s="510"/>
      <c r="D804" s="510"/>
      <c r="E804" s="510"/>
    </row>
    <row r="805" spans="1:5">
      <c r="A805" s="510"/>
      <c r="B805" s="510"/>
      <c r="C805" s="510"/>
      <c r="D805" s="510"/>
      <c r="E805" s="510"/>
    </row>
    <row r="806" spans="1:5">
      <c r="A806" s="510"/>
      <c r="B806" s="510"/>
      <c r="C806" s="510"/>
      <c r="D806" s="510"/>
      <c r="E806" s="510"/>
    </row>
    <row r="807" spans="1:5">
      <c r="A807" s="510"/>
      <c r="B807" s="510"/>
      <c r="C807" s="510"/>
      <c r="D807" s="510"/>
      <c r="E807" s="510"/>
    </row>
    <row r="808" spans="1:5">
      <c r="A808" s="510"/>
      <c r="B808" s="510"/>
      <c r="C808" s="510"/>
      <c r="D808" s="510"/>
      <c r="E808" s="510"/>
    </row>
    <row r="809" spans="1:5">
      <c r="A809" s="510"/>
      <c r="B809" s="510"/>
      <c r="C809" s="510"/>
      <c r="D809" s="510"/>
      <c r="E809" s="510"/>
    </row>
    <row r="810" spans="1:5">
      <c r="A810" s="510"/>
      <c r="B810" s="510"/>
      <c r="C810" s="510"/>
      <c r="D810" s="510"/>
      <c r="E810" s="510"/>
    </row>
    <row r="811" spans="1:5">
      <c r="A811" s="510"/>
      <c r="B811" s="510"/>
      <c r="C811" s="510"/>
      <c r="D811" s="510"/>
      <c r="E811" s="510"/>
    </row>
    <row r="812" spans="1:5">
      <c r="A812" s="510"/>
      <c r="B812" s="510"/>
      <c r="C812" s="510"/>
      <c r="D812" s="510"/>
      <c r="E812" s="510"/>
    </row>
    <row r="813" spans="1:5">
      <c r="A813" s="510"/>
      <c r="B813" s="510"/>
      <c r="C813" s="510"/>
      <c r="D813" s="510"/>
      <c r="E813" s="510"/>
    </row>
    <row r="814" spans="1:5">
      <c r="A814" s="510"/>
      <c r="B814" s="510"/>
      <c r="C814" s="510"/>
      <c r="D814" s="510"/>
      <c r="E814" s="510"/>
    </row>
    <row r="815" spans="1:5">
      <c r="A815" s="510"/>
      <c r="B815" s="510"/>
      <c r="C815" s="510"/>
      <c r="D815" s="510"/>
      <c r="E815" s="510"/>
    </row>
    <row r="816" spans="1:5">
      <c r="A816" s="510"/>
      <c r="B816" s="510"/>
      <c r="C816" s="510"/>
      <c r="D816" s="510"/>
      <c r="E816" s="510"/>
    </row>
    <row r="817" spans="1:5">
      <c r="A817" s="510"/>
      <c r="B817" s="510"/>
      <c r="C817" s="510"/>
      <c r="D817" s="510"/>
      <c r="E817" s="510"/>
    </row>
    <row r="818" spans="1:5">
      <c r="A818" s="510"/>
      <c r="B818" s="510"/>
      <c r="C818" s="510"/>
      <c r="D818" s="510"/>
      <c r="E818" s="510"/>
    </row>
    <row r="819" spans="1:5">
      <c r="A819" s="510"/>
      <c r="B819" s="510"/>
      <c r="C819" s="510"/>
      <c r="D819" s="510"/>
      <c r="E819" s="510"/>
    </row>
    <row r="820" spans="1:5">
      <c r="A820" s="510"/>
      <c r="B820" s="510"/>
      <c r="C820" s="510"/>
      <c r="D820" s="510"/>
      <c r="E820" s="510"/>
    </row>
    <row r="821" spans="1:5">
      <c r="A821" s="510"/>
      <c r="B821" s="510"/>
      <c r="C821" s="510"/>
      <c r="D821" s="510"/>
      <c r="E821" s="510"/>
    </row>
    <row r="822" spans="1:5">
      <c r="A822" s="510"/>
      <c r="B822" s="510"/>
      <c r="C822" s="510"/>
      <c r="D822" s="510"/>
      <c r="E822" s="510"/>
    </row>
    <row r="823" spans="1:5">
      <c r="A823" s="510"/>
      <c r="B823" s="510"/>
      <c r="C823" s="510"/>
      <c r="D823" s="510"/>
      <c r="E823" s="510"/>
    </row>
    <row r="824" spans="1:5">
      <c r="A824" s="510"/>
      <c r="B824" s="510"/>
      <c r="C824" s="510"/>
      <c r="D824" s="510"/>
      <c r="E824" s="510"/>
    </row>
    <row r="825" spans="1:5">
      <c r="A825" s="510"/>
      <c r="B825" s="510"/>
      <c r="C825" s="510"/>
      <c r="D825" s="510"/>
      <c r="E825" s="510"/>
    </row>
    <row r="826" spans="1:5">
      <c r="A826" s="510"/>
      <c r="B826" s="510"/>
      <c r="C826" s="510"/>
      <c r="D826" s="510"/>
      <c r="E826" s="510"/>
    </row>
    <row r="827" spans="1:5">
      <c r="A827" s="510"/>
      <c r="B827" s="510"/>
      <c r="C827" s="510"/>
      <c r="D827" s="510"/>
      <c r="E827" s="510"/>
    </row>
    <row r="828" spans="1:5">
      <c r="A828" s="510"/>
      <c r="B828" s="510"/>
      <c r="C828" s="510"/>
      <c r="D828" s="510"/>
      <c r="E828" s="510"/>
    </row>
    <row r="829" spans="1:5">
      <c r="A829" s="510"/>
      <c r="B829" s="510"/>
      <c r="C829" s="510"/>
      <c r="D829" s="510"/>
      <c r="E829" s="510"/>
    </row>
    <row r="830" spans="1:5">
      <c r="A830" s="510"/>
      <c r="B830" s="510"/>
      <c r="C830" s="510"/>
      <c r="D830" s="510"/>
      <c r="E830" s="510"/>
    </row>
    <row r="831" spans="1:5">
      <c r="A831" s="510"/>
      <c r="B831" s="510"/>
      <c r="C831" s="510"/>
      <c r="D831" s="510"/>
      <c r="E831" s="510"/>
    </row>
    <row r="832" spans="1:5">
      <c r="A832" s="510"/>
      <c r="B832" s="510"/>
      <c r="C832" s="510"/>
      <c r="D832" s="510"/>
      <c r="E832" s="510"/>
    </row>
    <row r="833" spans="1:5">
      <c r="A833" s="510"/>
      <c r="B833" s="510"/>
      <c r="C833" s="510"/>
      <c r="D833" s="510"/>
      <c r="E833" s="510"/>
    </row>
    <row r="834" spans="1:5">
      <c r="A834" s="510"/>
      <c r="B834" s="510"/>
      <c r="C834" s="510"/>
      <c r="D834" s="510"/>
      <c r="E834" s="510"/>
    </row>
    <row r="835" spans="1:5">
      <c r="A835" s="510"/>
      <c r="B835" s="510"/>
      <c r="C835" s="510"/>
      <c r="D835" s="510"/>
      <c r="E835" s="510"/>
    </row>
    <row r="836" spans="1:5">
      <c r="A836" s="510"/>
      <c r="B836" s="510"/>
      <c r="C836" s="510"/>
      <c r="D836" s="510"/>
      <c r="E836" s="510"/>
    </row>
    <row r="837" spans="1:5">
      <c r="A837" s="510"/>
      <c r="B837" s="510"/>
      <c r="C837" s="510"/>
      <c r="D837" s="510"/>
      <c r="E837" s="510"/>
    </row>
    <row r="838" spans="1:5">
      <c r="A838" s="510"/>
      <c r="B838" s="510"/>
      <c r="C838" s="510"/>
      <c r="D838" s="510"/>
      <c r="E838" s="510"/>
    </row>
    <row r="839" spans="1:5">
      <c r="A839" s="510"/>
      <c r="B839" s="510"/>
      <c r="C839" s="510"/>
      <c r="D839" s="510"/>
      <c r="E839" s="510"/>
    </row>
    <row r="840" spans="1:5">
      <c r="A840" s="510"/>
      <c r="B840" s="510"/>
      <c r="C840" s="510"/>
      <c r="D840" s="510"/>
      <c r="E840" s="510"/>
    </row>
    <row r="841" spans="1:5">
      <c r="A841" s="510"/>
      <c r="B841" s="510"/>
      <c r="C841" s="510"/>
      <c r="D841" s="510"/>
      <c r="E841" s="510"/>
    </row>
    <row r="842" spans="1:5">
      <c r="A842" s="510"/>
      <c r="B842" s="510"/>
      <c r="C842" s="510"/>
      <c r="D842" s="510"/>
      <c r="E842" s="510"/>
    </row>
    <row r="843" spans="1:5">
      <c r="A843" s="510"/>
      <c r="B843" s="510"/>
      <c r="C843" s="510"/>
      <c r="D843" s="510"/>
      <c r="E843" s="510"/>
    </row>
    <row r="844" spans="1:5">
      <c r="A844" s="510"/>
      <c r="B844" s="510"/>
      <c r="C844" s="510"/>
      <c r="D844" s="510"/>
      <c r="E844" s="510"/>
    </row>
    <row r="845" spans="1:5">
      <c r="A845" s="510"/>
      <c r="B845" s="510"/>
      <c r="C845" s="510"/>
      <c r="D845" s="510"/>
      <c r="E845" s="510"/>
    </row>
    <row r="846" spans="1:5">
      <c r="A846" s="510"/>
      <c r="B846" s="510"/>
      <c r="C846" s="510"/>
      <c r="D846" s="510"/>
      <c r="E846" s="510"/>
    </row>
    <row r="847" spans="1:5">
      <c r="A847" s="510"/>
      <c r="B847" s="510"/>
      <c r="C847" s="510"/>
      <c r="D847" s="510"/>
      <c r="E847" s="510"/>
    </row>
    <row r="848" spans="1:5">
      <c r="A848" s="510"/>
      <c r="B848" s="510"/>
      <c r="C848" s="510"/>
      <c r="D848" s="510"/>
      <c r="E848" s="510"/>
    </row>
    <row r="849" spans="1:5">
      <c r="A849" s="510"/>
      <c r="B849" s="510"/>
      <c r="C849" s="510"/>
      <c r="D849" s="510"/>
      <c r="E849" s="510"/>
    </row>
    <row r="850" spans="1:5">
      <c r="A850" s="510"/>
      <c r="B850" s="510"/>
      <c r="C850" s="510"/>
      <c r="D850" s="510"/>
      <c r="E850" s="510"/>
    </row>
    <row r="851" spans="1:5">
      <c r="A851" s="510"/>
      <c r="B851" s="510"/>
      <c r="C851" s="510"/>
      <c r="D851" s="510"/>
      <c r="E851" s="510"/>
    </row>
    <row r="852" spans="1:5">
      <c r="A852" s="510"/>
      <c r="B852" s="510"/>
      <c r="C852" s="510"/>
      <c r="D852" s="510"/>
      <c r="E852" s="510"/>
    </row>
    <row r="853" spans="1:5">
      <c r="A853" s="510"/>
      <c r="B853" s="510"/>
      <c r="C853" s="510"/>
      <c r="D853" s="510"/>
      <c r="E853" s="510"/>
    </row>
    <row r="854" spans="1:5">
      <c r="A854" s="510"/>
      <c r="B854" s="510"/>
      <c r="C854" s="510"/>
      <c r="D854" s="510"/>
      <c r="E854" s="510"/>
    </row>
    <row r="855" spans="1:5">
      <c r="A855" s="510"/>
      <c r="B855" s="510"/>
      <c r="C855" s="510"/>
      <c r="D855" s="510"/>
      <c r="E855" s="510"/>
    </row>
    <row r="856" spans="1:5">
      <c r="A856" s="510"/>
      <c r="B856" s="510"/>
      <c r="C856" s="510"/>
      <c r="D856" s="510"/>
      <c r="E856" s="510"/>
    </row>
    <row r="857" spans="1:5">
      <c r="A857" s="510"/>
      <c r="B857" s="510"/>
      <c r="C857" s="510"/>
      <c r="D857" s="510"/>
      <c r="E857" s="510"/>
    </row>
    <row r="858" spans="1:5">
      <c r="A858" s="510"/>
      <c r="B858" s="510"/>
      <c r="C858" s="510"/>
      <c r="D858" s="510"/>
      <c r="E858" s="510"/>
    </row>
    <row r="859" spans="1:5">
      <c r="A859" s="510"/>
      <c r="B859" s="510"/>
      <c r="C859" s="510"/>
      <c r="D859" s="510"/>
      <c r="E859" s="510"/>
    </row>
    <row r="860" spans="1:5">
      <c r="A860" s="510"/>
      <c r="B860" s="510"/>
      <c r="C860" s="510"/>
      <c r="D860" s="510"/>
      <c r="E860" s="510"/>
    </row>
    <row r="861" spans="1:5">
      <c r="A861" s="510"/>
      <c r="B861" s="510"/>
      <c r="C861" s="510"/>
      <c r="D861" s="510"/>
      <c r="E861" s="510"/>
    </row>
    <row r="862" spans="1:5">
      <c r="A862" s="510"/>
      <c r="B862" s="510"/>
      <c r="C862" s="510"/>
      <c r="D862" s="510"/>
      <c r="E862" s="510"/>
    </row>
    <row r="863" spans="1:5">
      <c r="A863" s="510"/>
      <c r="B863" s="510"/>
      <c r="C863" s="510"/>
      <c r="D863" s="510"/>
      <c r="E863" s="510"/>
    </row>
    <row r="864" spans="1:5">
      <c r="A864" s="510"/>
      <c r="B864" s="510"/>
      <c r="C864" s="510"/>
      <c r="D864" s="510"/>
      <c r="E864" s="510"/>
    </row>
    <row r="865" spans="1:5">
      <c r="A865" s="510"/>
      <c r="B865" s="510"/>
      <c r="C865" s="510"/>
      <c r="D865" s="510"/>
      <c r="E865" s="510"/>
    </row>
    <row r="866" spans="1:5">
      <c r="A866" s="510"/>
      <c r="B866" s="510"/>
      <c r="C866" s="510"/>
      <c r="D866" s="510"/>
      <c r="E866" s="510"/>
    </row>
    <row r="867" spans="1:5">
      <c r="A867" s="510"/>
      <c r="B867" s="510"/>
      <c r="C867" s="510"/>
      <c r="D867" s="510"/>
      <c r="E867" s="510"/>
    </row>
    <row r="868" spans="1:5">
      <c r="A868" s="510"/>
      <c r="B868" s="510"/>
      <c r="C868" s="510"/>
      <c r="D868" s="510"/>
      <c r="E868" s="510"/>
    </row>
    <row r="869" spans="1:5">
      <c r="A869" s="510"/>
      <c r="B869" s="510"/>
      <c r="C869" s="510"/>
      <c r="D869" s="510"/>
      <c r="E869" s="510"/>
    </row>
    <row r="870" spans="1:5">
      <c r="A870" s="510"/>
      <c r="B870" s="510"/>
      <c r="C870" s="510"/>
      <c r="D870" s="510"/>
      <c r="E870" s="510"/>
    </row>
    <row r="871" spans="1:5">
      <c r="A871" s="510"/>
      <c r="B871" s="510"/>
      <c r="C871" s="510"/>
      <c r="D871" s="510"/>
      <c r="E871" s="510"/>
    </row>
    <row r="872" spans="1:5">
      <c r="A872" s="510"/>
      <c r="B872" s="510"/>
      <c r="C872" s="510"/>
      <c r="D872" s="510"/>
      <c r="E872" s="510"/>
    </row>
    <row r="873" spans="1:5">
      <c r="A873" s="510"/>
      <c r="B873" s="510"/>
      <c r="C873" s="510"/>
      <c r="D873" s="510"/>
      <c r="E873" s="510"/>
    </row>
    <row r="874" spans="1:5">
      <c r="A874" s="510"/>
      <c r="B874" s="510"/>
      <c r="C874" s="510"/>
      <c r="D874" s="510"/>
      <c r="E874" s="510"/>
    </row>
    <row r="875" spans="1:5">
      <c r="A875" s="510"/>
      <c r="B875" s="510"/>
      <c r="C875" s="510"/>
      <c r="D875" s="510"/>
      <c r="E875" s="510"/>
    </row>
    <row r="876" spans="1:5">
      <c r="A876" s="510"/>
      <c r="B876" s="510"/>
      <c r="C876" s="510"/>
      <c r="D876" s="510"/>
      <c r="E876" s="510"/>
    </row>
    <row r="877" spans="1:5">
      <c r="A877" s="510"/>
      <c r="B877" s="510"/>
      <c r="C877" s="510"/>
      <c r="D877" s="510"/>
      <c r="E877" s="510"/>
    </row>
    <row r="878" spans="1:5">
      <c r="A878" s="510"/>
      <c r="B878" s="510"/>
      <c r="C878" s="510"/>
      <c r="D878" s="510"/>
      <c r="E878" s="510"/>
    </row>
    <row r="879" spans="1:5">
      <c r="A879" s="510"/>
      <c r="B879" s="510"/>
      <c r="C879" s="510"/>
      <c r="D879" s="510"/>
      <c r="E879" s="510"/>
    </row>
    <row r="880" spans="1:5">
      <c r="A880" s="510"/>
      <c r="B880" s="510"/>
      <c r="C880" s="510"/>
      <c r="D880" s="510"/>
      <c r="E880" s="510"/>
    </row>
    <row r="881" spans="1:5">
      <c r="A881" s="510"/>
      <c r="B881" s="510"/>
      <c r="C881" s="510"/>
      <c r="D881" s="510"/>
      <c r="E881" s="510"/>
    </row>
    <row r="882" spans="1:5">
      <c r="A882" s="510"/>
      <c r="B882" s="510"/>
      <c r="C882" s="510"/>
      <c r="D882" s="510"/>
      <c r="E882" s="510"/>
    </row>
    <row r="883" spans="1:5">
      <c r="A883" s="510"/>
      <c r="B883" s="510"/>
      <c r="C883" s="510"/>
      <c r="D883" s="510"/>
      <c r="E883" s="510"/>
    </row>
    <row r="884" spans="1:5">
      <c r="A884" s="510"/>
      <c r="B884" s="510"/>
      <c r="C884" s="510"/>
      <c r="D884" s="510"/>
      <c r="E884" s="510"/>
    </row>
    <row r="885" spans="1:5">
      <c r="A885" s="510"/>
      <c r="B885" s="510"/>
      <c r="C885" s="510"/>
      <c r="D885" s="510"/>
      <c r="E885" s="510"/>
    </row>
    <row r="886" spans="1:5">
      <c r="A886" s="510"/>
      <c r="B886" s="510"/>
      <c r="C886" s="510"/>
      <c r="D886" s="510"/>
      <c r="E886" s="510"/>
    </row>
    <row r="887" spans="1:5">
      <c r="A887" s="510"/>
      <c r="B887" s="510"/>
      <c r="C887" s="510"/>
      <c r="D887" s="510"/>
      <c r="E887" s="510"/>
    </row>
    <row r="888" spans="1:5">
      <c r="A888" s="510"/>
      <c r="B888" s="510"/>
      <c r="C888" s="510"/>
      <c r="D888" s="510"/>
      <c r="E888" s="510"/>
    </row>
    <row r="889" spans="1:5">
      <c r="A889" s="510"/>
      <c r="B889" s="510"/>
      <c r="C889" s="510"/>
      <c r="D889" s="510"/>
      <c r="E889" s="510"/>
    </row>
    <row r="890" spans="1:5">
      <c r="A890" s="510"/>
      <c r="B890" s="510"/>
      <c r="C890" s="510"/>
      <c r="D890" s="510"/>
      <c r="E890" s="510"/>
    </row>
    <row r="891" spans="1:5">
      <c r="A891" s="510"/>
      <c r="B891" s="510"/>
      <c r="C891" s="510"/>
      <c r="D891" s="510"/>
      <c r="E891" s="510"/>
    </row>
    <row r="892" spans="1:5">
      <c r="A892" s="510"/>
      <c r="B892" s="510"/>
      <c r="C892" s="510"/>
      <c r="D892" s="510"/>
      <c r="E892" s="510"/>
    </row>
    <row r="893" spans="1:5">
      <c r="A893" s="510"/>
      <c r="B893" s="510"/>
      <c r="C893" s="510"/>
      <c r="D893" s="510"/>
      <c r="E893" s="510"/>
    </row>
    <row r="894" spans="1:5">
      <c r="A894" s="510"/>
      <c r="B894" s="510"/>
      <c r="C894" s="510"/>
      <c r="D894" s="510"/>
      <c r="E894" s="510"/>
    </row>
    <row r="895" spans="1:5">
      <c r="A895" s="510"/>
      <c r="B895" s="510"/>
      <c r="C895" s="510"/>
      <c r="D895" s="510"/>
      <c r="E895" s="510"/>
    </row>
    <row r="896" spans="1:5">
      <c r="A896" s="510"/>
      <c r="B896" s="510"/>
      <c r="C896" s="510"/>
      <c r="D896" s="510"/>
      <c r="E896" s="510"/>
    </row>
    <row r="897" spans="1:5">
      <c r="A897" s="510"/>
      <c r="B897" s="510"/>
      <c r="C897" s="510"/>
      <c r="D897" s="510"/>
      <c r="E897" s="510"/>
    </row>
    <row r="898" spans="1:5">
      <c r="A898" s="510"/>
      <c r="B898" s="510"/>
      <c r="C898" s="510"/>
      <c r="D898" s="510"/>
      <c r="E898" s="510"/>
    </row>
    <row r="899" spans="1:5">
      <c r="A899" s="510"/>
      <c r="B899" s="510"/>
      <c r="C899" s="510"/>
      <c r="D899" s="510"/>
      <c r="E899" s="510"/>
    </row>
    <row r="900" spans="1:5">
      <c r="A900" s="510"/>
      <c r="B900" s="510"/>
      <c r="C900" s="510"/>
      <c r="D900" s="510"/>
      <c r="E900" s="510"/>
    </row>
    <row r="901" spans="1:5">
      <c r="A901" s="510"/>
      <c r="B901" s="510"/>
      <c r="C901" s="510"/>
      <c r="D901" s="510"/>
      <c r="E901" s="510"/>
    </row>
    <row r="902" spans="1:5">
      <c r="A902" s="510"/>
      <c r="B902" s="510"/>
      <c r="C902" s="510"/>
      <c r="D902" s="510"/>
      <c r="E902" s="510"/>
    </row>
    <row r="903" spans="1:5">
      <c r="A903" s="510"/>
      <c r="B903" s="510"/>
      <c r="C903" s="510"/>
      <c r="D903" s="510"/>
      <c r="E903" s="510"/>
    </row>
    <row r="904" spans="1:5">
      <c r="A904" s="510"/>
      <c r="B904" s="510"/>
      <c r="C904" s="510"/>
      <c r="D904" s="510"/>
      <c r="E904" s="510"/>
    </row>
    <row r="905" spans="1:5">
      <c r="A905" s="510"/>
      <c r="B905" s="510"/>
      <c r="C905" s="510"/>
      <c r="D905" s="510"/>
      <c r="E905" s="510"/>
    </row>
    <row r="906" spans="1:5">
      <c r="A906" s="510"/>
      <c r="B906" s="510"/>
      <c r="C906" s="510"/>
      <c r="D906" s="510"/>
      <c r="E906" s="510"/>
    </row>
    <row r="907" spans="1:5">
      <c r="A907" s="510"/>
      <c r="B907" s="510"/>
      <c r="C907" s="510"/>
      <c r="D907" s="510"/>
      <c r="E907" s="510"/>
    </row>
    <row r="908" spans="1:5">
      <c r="A908" s="510"/>
      <c r="B908" s="510"/>
      <c r="C908" s="510"/>
      <c r="D908" s="510"/>
      <c r="E908" s="510"/>
    </row>
    <row r="909" spans="1:5">
      <c r="A909" s="510"/>
      <c r="B909" s="510"/>
      <c r="C909" s="510"/>
      <c r="D909" s="510"/>
      <c r="E909" s="510"/>
    </row>
    <row r="910" spans="1:5">
      <c r="A910" s="510"/>
      <c r="B910" s="510"/>
      <c r="C910" s="510"/>
      <c r="D910" s="510"/>
      <c r="E910" s="510"/>
    </row>
    <row r="911" spans="1:5">
      <c r="A911" s="510"/>
      <c r="B911" s="510"/>
      <c r="C911" s="510"/>
      <c r="D911" s="510"/>
      <c r="E911" s="510"/>
    </row>
    <row r="912" spans="1:5">
      <c r="A912" s="510"/>
      <c r="B912" s="510"/>
      <c r="C912" s="510"/>
      <c r="D912" s="510"/>
      <c r="E912" s="510"/>
    </row>
    <row r="913" spans="1:5">
      <c r="A913" s="510"/>
      <c r="B913" s="510"/>
      <c r="C913" s="510"/>
      <c r="D913" s="510"/>
      <c r="E913" s="510"/>
    </row>
    <row r="914" spans="1:5">
      <c r="A914" s="510"/>
      <c r="B914" s="510"/>
      <c r="C914" s="510"/>
      <c r="D914" s="510"/>
      <c r="E914" s="510"/>
    </row>
    <row r="915" spans="1:5">
      <c r="A915" s="510"/>
      <c r="B915" s="510"/>
      <c r="C915" s="510"/>
      <c r="D915" s="510"/>
      <c r="E915" s="510"/>
    </row>
    <row r="916" spans="1:5">
      <c r="A916" s="510"/>
      <c r="B916" s="510"/>
      <c r="C916" s="510"/>
      <c r="D916" s="510"/>
      <c r="E916" s="510"/>
    </row>
    <row r="917" spans="1:5">
      <c r="A917" s="510"/>
      <c r="B917" s="510"/>
      <c r="C917" s="510"/>
      <c r="D917" s="510"/>
      <c r="E917" s="510"/>
    </row>
    <row r="918" spans="1:5">
      <c r="A918" s="510"/>
      <c r="B918" s="510"/>
      <c r="C918" s="510"/>
      <c r="D918" s="510"/>
      <c r="E918" s="510"/>
    </row>
    <row r="919" spans="1:5">
      <c r="A919" s="510"/>
      <c r="B919" s="510"/>
      <c r="C919" s="510"/>
      <c r="D919" s="510"/>
      <c r="E919" s="510"/>
    </row>
    <row r="920" spans="1:5">
      <c r="A920" s="510"/>
      <c r="B920" s="510"/>
      <c r="C920" s="510"/>
      <c r="D920" s="510"/>
      <c r="E920" s="510"/>
    </row>
    <row r="921" spans="1:5">
      <c r="A921" s="510"/>
      <c r="B921" s="510"/>
      <c r="C921" s="510"/>
      <c r="D921" s="510"/>
      <c r="E921" s="510"/>
    </row>
    <row r="922" spans="1:5">
      <c r="A922" s="510"/>
      <c r="B922" s="510"/>
      <c r="C922" s="510"/>
      <c r="D922" s="510"/>
      <c r="E922" s="510"/>
    </row>
    <row r="923" spans="1:5">
      <c r="A923" s="510"/>
      <c r="B923" s="510"/>
      <c r="C923" s="510"/>
      <c r="D923" s="510"/>
      <c r="E923" s="510"/>
    </row>
    <row r="924" spans="1:5">
      <c r="A924" s="510"/>
      <c r="B924" s="510"/>
      <c r="C924" s="510"/>
      <c r="D924" s="510"/>
      <c r="E924" s="510"/>
    </row>
    <row r="925" spans="1:5">
      <c r="A925" s="510"/>
      <c r="B925" s="510"/>
      <c r="C925" s="510"/>
      <c r="D925" s="510"/>
      <c r="E925" s="510"/>
    </row>
    <row r="926" spans="1:5">
      <c r="A926" s="510"/>
      <c r="B926" s="510"/>
      <c r="C926" s="510"/>
      <c r="D926" s="510"/>
      <c r="E926" s="510"/>
    </row>
    <row r="927" spans="1:5">
      <c r="A927" s="510"/>
      <c r="B927" s="510"/>
      <c r="C927" s="510"/>
      <c r="D927" s="510"/>
      <c r="E927" s="510"/>
    </row>
    <row r="928" spans="1:5">
      <c r="A928" s="510"/>
      <c r="B928" s="510"/>
      <c r="C928" s="510"/>
      <c r="D928" s="510"/>
      <c r="E928" s="510"/>
    </row>
    <row r="929" spans="1:5">
      <c r="A929" s="510"/>
      <c r="B929" s="510"/>
      <c r="C929" s="510"/>
      <c r="D929" s="510"/>
      <c r="E929" s="510"/>
    </row>
    <row r="930" spans="1:5">
      <c r="A930" s="510"/>
      <c r="B930" s="510"/>
      <c r="C930" s="510"/>
      <c r="D930" s="510"/>
      <c r="E930" s="510"/>
    </row>
    <row r="931" spans="1:5">
      <c r="A931" s="510"/>
      <c r="B931" s="510"/>
      <c r="C931" s="510"/>
      <c r="D931" s="510"/>
      <c r="E931" s="510"/>
    </row>
    <row r="932" spans="1:5">
      <c r="A932" s="510"/>
      <c r="B932" s="510"/>
      <c r="C932" s="510"/>
      <c r="D932" s="510"/>
      <c r="E932" s="510"/>
    </row>
    <row r="933" spans="1:5">
      <c r="A933" s="510"/>
      <c r="B933" s="510"/>
      <c r="C933" s="510"/>
      <c r="D933" s="510"/>
      <c r="E933" s="510"/>
    </row>
    <row r="934" spans="1:5">
      <c r="A934" s="510"/>
      <c r="B934" s="510"/>
      <c r="C934" s="510"/>
      <c r="D934" s="510"/>
      <c r="E934" s="510"/>
    </row>
    <row r="935" spans="1:5">
      <c r="A935" s="510"/>
      <c r="B935" s="510"/>
      <c r="C935" s="510"/>
      <c r="D935" s="510"/>
      <c r="E935" s="510"/>
    </row>
    <row r="936" spans="1:5">
      <c r="A936" s="510"/>
      <c r="B936" s="510"/>
      <c r="C936" s="510"/>
      <c r="D936" s="510"/>
      <c r="E936" s="510"/>
    </row>
    <row r="937" spans="1:5">
      <c r="A937" s="510"/>
      <c r="B937" s="510"/>
      <c r="C937" s="510"/>
      <c r="D937" s="510"/>
      <c r="E937" s="510"/>
    </row>
    <row r="938" spans="1:5">
      <c r="A938" s="510"/>
      <c r="B938" s="510"/>
      <c r="C938" s="510"/>
      <c r="D938" s="510"/>
      <c r="E938" s="510"/>
    </row>
    <row r="939" spans="1:5">
      <c r="A939" s="510"/>
      <c r="B939" s="510"/>
      <c r="C939" s="510"/>
      <c r="D939" s="510"/>
      <c r="E939" s="510"/>
    </row>
    <row r="940" spans="1:5">
      <c r="A940" s="510"/>
      <c r="B940" s="510"/>
      <c r="C940" s="510"/>
      <c r="D940" s="510"/>
      <c r="E940" s="510"/>
    </row>
    <row r="941" spans="1:5">
      <c r="A941" s="510"/>
      <c r="B941" s="510"/>
      <c r="C941" s="510"/>
      <c r="D941" s="510"/>
      <c r="E941" s="510"/>
    </row>
    <row r="942" spans="1:5">
      <c r="A942" s="510"/>
      <c r="B942" s="510"/>
      <c r="C942" s="510"/>
      <c r="D942" s="510"/>
      <c r="E942" s="510"/>
    </row>
    <row r="943" spans="1:5">
      <c r="A943" s="510"/>
      <c r="B943" s="510"/>
      <c r="C943" s="510"/>
      <c r="D943" s="510"/>
      <c r="E943" s="510"/>
    </row>
    <row r="944" spans="1:5">
      <c r="A944" s="510"/>
      <c r="B944" s="510"/>
      <c r="C944" s="510"/>
      <c r="D944" s="510"/>
      <c r="E944" s="510"/>
    </row>
    <row r="945" spans="1:5">
      <c r="A945" s="510"/>
      <c r="B945" s="510"/>
      <c r="C945" s="510"/>
      <c r="D945" s="510"/>
      <c r="E945" s="510"/>
    </row>
    <row r="946" spans="1:5">
      <c r="A946" s="510"/>
      <c r="B946" s="510"/>
      <c r="C946" s="510"/>
      <c r="D946" s="510"/>
      <c r="E946" s="510"/>
    </row>
    <row r="947" spans="1:5">
      <c r="A947" s="510"/>
      <c r="B947" s="510"/>
      <c r="C947" s="510"/>
      <c r="D947" s="510"/>
      <c r="E947" s="510"/>
    </row>
    <row r="948" spans="1:5">
      <c r="A948" s="510"/>
      <c r="B948" s="510"/>
      <c r="C948" s="510"/>
      <c r="D948" s="510"/>
      <c r="E948" s="510"/>
    </row>
    <row r="949" spans="1:5">
      <c r="A949" s="510"/>
      <c r="B949" s="510"/>
      <c r="C949" s="510"/>
      <c r="D949" s="510"/>
      <c r="E949" s="510"/>
    </row>
    <row r="950" spans="1:5">
      <c r="A950" s="510"/>
      <c r="B950" s="510"/>
      <c r="C950" s="510"/>
      <c r="D950" s="510"/>
      <c r="E950" s="510"/>
    </row>
    <row r="951" spans="1:5">
      <c r="A951" s="510"/>
      <c r="B951" s="510"/>
      <c r="C951" s="510"/>
      <c r="D951" s="510"/>
      <c r="E951" s="510"/>
    </row>
    <row r="952" spans="1:5">
      <c r="A952" s="510"/>
      <c r="B952" s="510"/>
      <c r="C952" s="510"/>
      <c r="D952" s="510"/>
      <c r="E952" s="510"/>
    </row>
    <row r="953" spans="1:5">
      <c r="A953" s="510"/>
      <c r="B953" s="510"/>
      <c r="C953" s="510"/>
      <c r="D953" s="510"/>
      <c r="E953" s="510"/>
    </row>
    <row r="954" spans="1:5">
      <c r="A954" s="510"/>
      <c r="B954" s="510"/>
      <c r="C954" s="510"/>
      <c r="D954" s="510"/>
      <c r="E954" s="510"/>
    </row>
    <row r="955" spans="1:5">
      <c r="A955" s="510"/>
      <c r="B955" s="510"/>
      <c r="C955" s="510"/>
      <c r="D955" s="510"/>
      <c r="E955" s="510"/>
    </row>
    <row r="956" spans="1:5">
      <c r="A956" s="510"/>
      <c r="B956" s="510"/>
      <c r="C956" s="510"/>
      <c r="D956" s="510"/>
      <c r="E956" s="510"/>
    </row>
    <row r="957" spans="1:5">
      <c r="A957" s="510"/>
      <c r="B957" s="510"/>
      <c r="C957" s="510"/>
      <c r="D957" s="510"/>
      <c r="E957" s="510"/>
    </row>
    <row r="958" spans="1:5">
      <c r="A958" s="510"/>
      <c r="B958" s="510"/>
      <c r="C958" s="510"/>
      <c r="D958" s="510"/>
      <c r="E958" s="510"/>
    </row>
    <row r="959" spans="1:5">
      <c r="A959" s="510"/>
      <c r="B959" s="510"/>
      <c r="C959" s="510"/>
      <c r="D959" s="510"/>
      <c r="E959" s="510"/>
    </row>
    <row r="960" spans="1:5">
      <c r="A960" s="510"/>
      <c r="B960" s="510"/>
      <c r="C960" s="510"/>
      <c r="D960" s="510"/>
      <c r="E960" s="510"/>
    </row>
    <row r="961" spans="1:5">
      <c r="A961" s="510"/>
      <c r="B961" s="510"/>
      <c r="C961" s="510"/>
      <c r="D961" s="510"/>
      <c r="E961" s="510"/>
    </row>
    <row r="962" spans="1:5">
      <c r="A962" s="510"/>
      <c r="B962" s="510"/>
      <c r="C962" s="510"/>
      <c r="D962" s="510"/>
      <c r="E962" s="510"/>
    </row>
    <row r="963" spans="1:5">
      <c r="A963" s="510"/>
      <c r="B963" s="510"/>
      <c r="C963" s="510"/>
      <c r="D963" s="510"/>
      <c r="E963" s="510"/>
    </row>
    <row r="964" spans="1:5">
      <c r="A964" s="510"/>
      <c r="B964" s="510"/>
      <c r="C964" s="510"/>
      <c r="D964" s="510"/>
      <c r="E964" s="510"/>
    </row>
    <row r="965" spans="1:5">
      <c r="A965" s="510"/>
      <c r="B965" s="510"/>
      <c r="C965" s="510"/>
      <c r="D965" s="510"/>
      <c r="E965" s="510"/>
    </row>
    <row r="966" spans="1:5">
      <c r="A966" s="510"/>
      <c r="B966" s="510"/>
      <c r="C966" s="510"/>
      <c r="D966" s="510"/>
      <c r="E966" s="510"/>
    </row>
    <row r="967" spans="1:5">
      <c r="A967" s="510"/>
      <c r="B967" s="510"/>
      <c r="C967" s="510"/>
      <c r="D967" s="510"/>
      <c r="E967" s="510"/>
    </row>
    <row r="968" spans="1:5">
      <c r="A968" s="510"/>
      <c r="B968" s="510"/>
      <c r="C968" s="510"/>
      <c r="D968" s="510"/>
      <c r="E968" s="510"/>
    </row>
    <row r="969" spans="1:5">
      <c r="A969" s="510"/>
      <c r="B969" s="510"/>
      <c r="C969" s="510"/>
      <c r="D969" s="510"/>
      <c r="E969" s="510"/>
    </row>
    <row r="970" spans="1:5">
      <c r="A970" s="510"/>
      <c r="B970" s="510"/>
      <c r="C970" s="510"/>
      <c r="D970" s="510"/>
      <c r="E970" s="510"/>
    </row>
    <row r="971" spans="1:5">
      <c r="A971" s="510"/>
      <c r="B971" s="510"/>
      <c r="C971" s="510"/>
      <c r="D971" s="510"/>
      <c r="E971" s="510"/>
    </row>
    <row r="972" spans="1:5">
      <c r="A972" s="510"/>
      <c r="B972" s="510"/>
      <c r="C972" s="510"/>
      <c r="D972" s="510"/>
      <c r="E972" s="510"/>
    </row>
    <row r="973" spans="1:5">
      <c r="A973" s="510"/>
      <c r="B973" s="510"/>
      <c r="C973" s="510"/>
      <c r="D973" s="510"/>
      <c r="E973" s="510"/>
    </row>
    <row r="974" spans="1:5">
      <c r="A974" s="510"/>
      <c r="B974" s="510"/>
      <c r="C974" s="510"/>
      <c r="D974" s="510"/>
      <c r="E974" s="510"/>
    </row>
    <row r="975" spans="1:5">
      <c r="A975" s="510"/>
      <c r="B975" s="510"/>
      <c r="C975" s="510"/>
      <c r="D975" s="510"/>
      <c r="E975" s="510"/>
    </row>
    <row r="976" spans="1:5">
      <c r="A976" s="510"/>
      <c r="B976" s="510"/>
      <c r="C976" s="510"/>
      <c r="D976" s="510"/>
      <c r="E976" s="510"/>
    </row>
    <row r="977" spans="1:5">
      <c r="A977" s="510"/>
      <c r="B977" s="510"/>
      <c r="C977" s="510"/>
      <c r="D977" s="510"/>
      <c r="E977" s="510"/>
    </row>
  </sheetData>
  <mergeCells count="1322">
    <mergeCell ref="N110:O110"/>
    <mergeCell ref="P110:Q110"/>
    <mergeCell ref="N112:O112"/>
    <mergeCell ref="P112:Q112"/>
    <mergeCell ref="N114:O114"/>
    <mergeCell ref="P114:Q114"/>
    <mergeCell ref="N116:O116"/>
    <mergeCell ref="P116:Q116"/>
    <mergeCell ref="N118:O118"/>
    <mergeCell ref="P118:Q118"/>
    <mergeCell ref="N120:O120"/>
    <mergeCell ref="P120:Q120"/>
    <mergeCell ref="N92:O92"/>
    <mergeCell ref="P92:Q92"/>
    <mergeCell ref="N94:O94"/>
    <mergeCell ref="P94:Q94"/>
    <mergeCell ref="N96:O96"/>
    <mergeCell ref="P96:Q96"/>
    <mergeCell ref="N98:O98"/>
    <mergeCell ref="P98:Q98"/>
    <mergeCell ref="N100:O100"/>
    <mergeCell ref="P100:Q100"/>
    <mergeCell ref="N102:O102"/>
    <mergeCell ref="P102:Q102"/>
    <mergeCell ref="N104:O104"/>
    <mergeCell ref="P104:Q104"/>
    <mergeCell ref="N106:O106"/>
    <mergeCell ref="P106:Q106"/>
    <mergeCell ref="N108:O108"/>
    <mergeCell ref="P108:Q108"/>
    <mergeCell ref="N74:O74"/>
    <mergeCell ref="P74:Q74"/>
    <mergeCell ref="N76:O76"/>
    <mergeCell ref="P76:Q76"/>
    <mergeCell ref="N78:O78"/>
    <mergeCell ref="P78:Q78"/>
    <mergeCell ref="N80:O80"/>
    <mergeCell ref="P80:Q80"/>
    <mergeCell ref="N82:O82"/>
    <mergeCell ref="P82:Q82"/>
    <mergeCell ref="N84:O84"/>
    <mergeCell ref="P84:Q84"/>
    <mergeCell ref="N86:O86"/>
    <mergeCell ref="P86:Q86"/>
    <mergeCell ref="N88:O88"/>
    <mergeCell ref="P88:Q88"/>
    <mergeCell ref="N90:O90"/>
    <mergeCell ref="P90:Q90"/>
    <mergeCell ref="N56:O56"/>
    <mergeCell ref="P56:Q56"/>
    <mergeCell ref="N58:O58"/>
    <mergeCell ref="P58:Q58"/>
    <mergeCell ref="N60:O60"/>
    <mergeCell ref="P60:Q60"/>
    <mergeCell ref="N62:O62"/>
    <mergeCell ref="P62:Q62"/>
    <mergeCell ref="N64:O64"/>
    <mergeCell ref="P64:Q64"/>
    <mergeCell ref="N66:O66"/>
    <mergeCell ref="P66:Q66"/>
    <mergeCell ref="N68:O68"/>
    <mergeCell ref="P68:Q68"/>
    <mergeCell ref="N70:O70"/>
    <mergeCell ref="P70:Q70"/>
    <mergeCell ref="N72:O72"/>
    <mergeCell ref="P72:Q72"/>
    <mergeCell ref="N38:O38"/>
    <mergeCell ref="P38:Q38"/>
    <mergeCell ref="N40:O40"/>
    <mergeCell ref="P40:Q40"/>
    <mergeCell ref="N42:O42"/>
    <mergeCell ref="P42:Q42"/>
    <mergeCell ref="N44:O44"/>
    <mergeCell ref="P44:Q44"/>
    <mergeCell ref="N46:O46"/>
    <mergeCell ref="P46:Q46"/>
    <mergeCell ref="N48:O48"/>
    <mergeCell ref="P48:Q48"/>
    <mergeCell ref="N50:O50"/>
    <mergeCell ref="P50:Q50"/>
    <mergeCell ref="N52:O52"/>
    <mergeCell ref="P52:Q52"/>
    <mergeCell ref="N54:O54"/>
    <mergeCell ref="P54:Q54"/>
    <mergeCell ref="N20:O20"/>
    <mergeCell ref="P20:Q20"/>
    <mergeCell ref="N22:O22"/>
    <mergeCell ref="P22:Q22"/>
    <mergeCell ref="N24:O24"/>
    <mergeCell ref="P24:Q24"/>
    <mergeCell ref="N26:O26"/>
    <mergeCell ref="P26:Q26"/>
    <mergeCell ref="N28:O28"/>
    <mergeCell ref="P28:Q28"/>
    <mergeCell ref="N30:O30"/>
    <mergeCell ref="P30:Q30"/>
    <mergeCell ref="N32:O32"/>
    <mergeCell ref="P32:Q32"/>
    <mergeCell ref="N34:O34"/>
    <mergeCell ref="P34:Q34"/>
    <mergeCell ref="N36:O36"/>
    <mergeCell ref="P36:Q36"/>
    <mergeCell ref="M1:Q1"/>
    <mergeCell ref="N4:O4"/>
    <mergeCell ref="P4:Q4"/>
    <mergeCell ref="N6:O6"/>
    <mergeCell ref="P6:Q6"/>
    <mergeCell ref="N8:O8"/>
    <mergeCell ref="P8:Q8"/>
    <mergeCell ref="N10:O10"/>
    <mergeCell ref="P10:Q10"/>
    <mergeCell ref="N12:O12"/>
    <mergeCell ref="P12:Q12"/>
    <mergeCell ref="N14:O14"/>
    <mergeCell ref="P14:Q14"/>
    <mergeCell ref="N16:O16"/>
    <mergeCell ref="P16:Q16"/>
    <mergeCell ref="N18:O18"/>
    <mergeCell ref="P18:Q18"/>
    <mergeCell ref="A960:E960"/>
    <mergeCell ref="A961:E961"/>
    <mergeCell ref="A962:E962"/>
    <mergeCell ref="A972:E972"/>
    <mergeCell ref="A973:E973"/>
    <mergeCell ref="A974:E974"/>
    <mergeCell ref="A975:E975"/>
    <mergeCell ref="A976:E976"/>
    <mergeCell ref="A977:E977"/>
    <mergeCell ref="A963:E963"/>
    <mergeCell ref="A964:E964"/>
    <mergeCell ref="A965:E965"/>
    <mergeCell ref="A966:E966"/>
    <mergeCell ref="A967:E967"/>
    <mergeCell ref="A968:E968"/>
    <mergeCell ref="A969:E969"/>
    <mergeCell ref="A970:E970"/>
    <mergeCell ref="A971:E971"/>
    <mergeCell ref="A943:E943"/>
    <mergeCell ref="A944:E944"/>
    <mergeCell ref="A945:E945"/>
    <mergeCell ref="A946:E946"/>
    <mergeCell ref="A947:E947"/>
    <mergeCell ref="A948:E948"/>
    <mergeCell ref="A949:E949"/>
    <mergeCell ref="A950:E950"/>
    <mergeCell ref="A951:E951"/>
    <mergeCell ref="A952:E952"/>
    <mergeCell ref="A953:E953"/>
    <mergeCell ref="A954:E954"/>
    <mergeCell ref="A955:E955"/>
    <mergeCell ref="A956:E956"/>
    <mergeCell ref="A957:E957"/>
    <mergeCell ref="A958:E958"/>
    <mergeCell ref="A959:E959"/>
    <mergeCell ref="A926:E926"/>
    <mergeCell ref="A927:E927"/>
    <mergeCell ref="A928:E928"/>
    <mergeCell ref="A929:E929"/>
    <mergeCell ref="A930:E930"/>
    <mergeCell ref="A931:E931"/>
    <mergeCell ref="A932:E932"/>
    <mergeCell ref="A933:E933"/>
    <mergeCell ref="A934:E934"/>
    <mergeCell ref="A935:E935"/>
    <mergeCell ref="A936:E936"/>
    <mergeCell ref="A937:E937"/>
    <mergeCell ref="A938:E938"/>
    <mergeCell ref="A939:E939"/>
    <mergeCell ref="A940:E940"/>
    <mergeCell ref="A941:E941"/>
    <mergeCell ref="A942:E942"/>
    <mergeCell ref="A909:E909"/>
    <mergeCell ref="A910:E910"/>
    <mergeCell ref="A911:E911"/>
    <mergeCell ref="A912:E912"/>
    <mergeCell ref="A913:E913"/>
    <mergeCell ref="A914:E914"/>
    <mergeCell ref="A915:E915"/>
    <mergeCell ref="A916:E916"/>
    <mergeCell ref="A917:E917"/>
    <mergeCell ref="A918:E918"/>
    <mergeCell ref="A919:E919"/>
    <mergeCell ref="A920:E920"/>
    <mergeCell ref="A921:E921"/>
    <mergeCell ref="A922:E922"/>
    <mergeCell ref="A923:E923"/>
    <mergeCell ref="A924:E924"/>
    <mergeCell ref="A925:E925"/>
    <mergeCell ref="A892:E892"/>
    <mergeCell ref="A893:E893"/>
    <mergeCell ref="A894:E894"/>
    <mergeCell ref="A895:E895"/>
    <mergeCell ref="A896:E896"/>
    <mergeCell ref="A897:E897"/>
    <mergeCell ref="A898:E898"/>
    <mergeCell ref="A899:E899"/>
    <mergeCell ref="A900:E900"/>
    <mergeCell ref="A901:E901"/>
    <mergeCell ref="A902:E902"/>
    <mergeCell ref="A903:E903"/>
    <mergeCell ref="A904:E904"/>
    <mergeCell ref="A905:E905"/>
    <mergeCell ref="A906:E906"/>
    <mergeCell ref="A907:E907"/>
    <mergeCell ref="A908:E908"/>
    <mergeCell ref="A875:E875"/>
    <mergeCell ref="A876:E876"/>
    <mergeCell ref="A877:E877"/>
    <mergeCell ref="A878:E878"/>
    <mergeCell ref="A879:E879"/>
    <mergeCell ref="A880:E880"/>
    <mergeCell ref="A881:E881"/>
    <mergeCell ref="A882:E882"/>
    <mergeCell ref="A883:E883"/>
    <mergeCell ref="A884:E884"/>
    <mergeCell ref="A885:E885"/>
    <mergeCell ref="A886:E886"/>
    <mergeCell ref="A887:E887"/>
    <mergeCell ref="A888:E888"/>
    <mergeCell ref="A889:E889"/>
    <mergeCell ref="A890:E890"/>
    <mergeCell ref="A891:E891"/>
    <mergeCell ref="A858:E858"/>
    <mergeCell ref="A859:E859"/>
    <mergeCell ref="A860:E860"/>
    <mergeCell ref="A861:E861"/>
    <mergeCell ref="A862:E862"/>
    <mergeCell ref="A863:E863"/>
    <mergeCell ref="A864:E864"/>
    <mergeCell ref="A865:E865"/>
    <mergeCell ref="A866:E866"/>
    <mergeCell ref="A867:E867"/>
    <mergeCell ref="A868:E868"/>
    <mergeCell ref="A869:E869"/>
    <mergeCell ref="A870:E870"/>
    <mergeCell ref="A871:E871"/>
    <mergeCell ref="A872:E872"/>
    <mergeCell ref="A873:E873"/>
    <mergeCell ref="A874:E874"/>
    <mergeCell ref="A841:E841"/>
    <mergeCell ref="A842:E842"/>
    <mergeCell ref="A843:E843"/>
    <mergeCell ref="A844:E844"/>
    <mergeCell ref="A845:E845"/>
    <mergeCell ref="A846:E846"/>
    <mergeCell ref="A847:E847"/>
    <mergeCell ref="A848:E848"/>
    <mergeCell ref="A849:E849"/>
    <mergeCell ref="A850:E850"/>
    <mergeCell ref="A851:E851"/>
    <mergeCell ref="A852:E852"/>
    <mergeCell ref="A853:E853"/>
    <mergeCell ref="A854:E854"/>
    <mergeCell ref="A855:E855"/>
    <mergeCell ref="A856:E856"/>
    <mergeCell ref="A857:E857"/>
    <mergeCell ref="A824:E824"/>
    <mergeCell ref="A825:E825"/>
    <mergeCell ref="A826:E826"/>
    <mergeCell ref="A827:E827"/>
    <mergeCell ref="A828:E828"/>
    <mergeCell ref="A829:E829"/>
    <mergeCell ref="A830:E830"/>
    <mergeCell ref="A831:E831"/>
    <mergeCell ref="A832:E832"/>
    <mergeCell ref="A833:E833"/>
    <mergeCell ref="A834:E834"/>
    <mergeCell ref="A835:E835"/>
    <mergeCell ref="A836:E836"/>
    <mergeCell ref="A837:E837"/>
    <mergeCell ref="A838:E838"/>
    <mergeCell ref="A839:E839"/>
    <mergeCell ref="A840:E840"/>
    <mergeCell ref="A807:E807"/>
    <mergeCell ref="A808:E808"/>
    <mergeCell ref="A809:E809"/>
    <mergeCell ref="A810:E810"/>
    <mergeCell ref="A811:E811"/>
    <mergeCell ref="A812:E812"/>
    <mergeCell ref="A813:E813"/>
    <mergeCell ref="A814:E814"/>
    <mergeCell ref="A815:E815"/>
    <mergeCell ref="A816:E816"/>
    <mergeCell ref="A817:E817"/>
    <mergeCell ref="A818:E818"/>
    <mergeCell ref="A819:E819"/>
    <mergeCell ref="A820:E820"/>
    <mergeCell ref="A821:E821"/>
    <mergeCell ref="A822:E822"/>
    <mergeCell ref="A823:E823"/>
    <mergeCell ref="A790:E790"/>
    <mergeCell ref="A791:E791"/>
    <mergeCell ref="A792:E792"/>
    <mergeCell ref="A793:E793"/>
    <mergeCell ref="A794:E794"/>
    <mergeCell ref="A795:E795"/>
    <mergeCell ref="A796:E796"/>
    <mergeCell ref="A797:E797"/>
    <mergeCell ref="A798:E798"/>
    <mergeCell ref="A799:E799"/>
    <mergeCell ref="A800:E800"/>
    <mergeCell ref="A801:E801"/>
    <mergeCell ref="A802:E802"/>
    <mergeCell ref="A803:E803"/>
    <mergeCell ref="A804:E804"/>
    <mergeCell ref="A805:E805"/>
    <mergeCell ref="A806:E806"/>
    <mergeCell ref="A773:E773"/>
    <mergeCell ref="A774:E774"/>
    <mergeCell ref="A775:E775"/>
    <mergeCell ref="A776:E776"/>
    <mergeCell ref="A777:E777"/>
    <mergeCell ref="A778:E778"/>
    <mergeCell ref="A779:E779"/>
    <mergeCell ref="A780:E780"/>
    <mergeCell ref="A781:E781"/>
    <mergeCell ref="A782:E782"/>
    <mergeCell ref="A783:E783"/>
    <mergeCell ref="A784:E784"/>
    <mergeCell ref="A785:E785"/>
    <mergeCell ref="A786:E786"/>
    <mergeCell ref="A787:E787"/>
    <mergeCell ref="A788:E788"/>
    <mergeCell ref="A789:E789"/>
    <mergeCell ref="A756:E756"/>
    <mergeCell ref="A757:E757"/>
    <mergeCell ref="A758:E758"/>
    <mergeCell ref="A759:E759"/>
    <mergeCell ref="A760:E760"/>
    <mergeCell ref="A761:E761"/>
    <mergeCell ref="A762:E762"/>
    <mergeCell ref="A763:E763"/>
    <mergeCell ref="A764:E764"/>
    <mergeCell ref="A765:E765"/>
    <mergeCell ref="A766:E766"/>
    <mergeCell ref="A767:E767"/>
    <mergeCell ref="A768:E768"/>
    <mergeCell ref="A769:E769"/>
    <mergeCell ref="A770:E770"/>
    <mergeCell ref="A771:E771"/>
    <mergeCell ref="A772:E772"/>
    <mergeCell ref="A739:E739"/>
    <mergeCell ref="A740:E740"/>
    <mergeCell ref="A741:E741"/>
    <mergeCell ref="A742:E742"/>
    <mergeCell ref="A743:E743"/>
    <mergeCell ref="A744:E744"/>
    <mergeCell ref="A745:E745"/>
    <mergeCell ref="A746:E746"/>
    <mergeCell ref="A747:E747"/>
    <mergeCell ref="A748:E748"/>
    <mergeCell ref="A749:E749"/>
    <mergeCell ref="A750:E750"/>
    <mergeCell ref="A751:E751"/>
    <mergeCell ref="A752:E752"/>
    <mergeCell ref="A753:E753"/>
    <mergeCell ref="A754:E754"/>
    <mergeCell ref="A755:E755"/>
    <mergeCell ref="A722:E722"/>
    <mergeCell ref="A723:E723"/>
    <mergeCell ref="A724:E724"/>
    <mergeCell ref="A725:E725"/>
    <mergeCell ref="A726:E726"/>
    <mergeCell ref="A727:E727"/>
    <mergeCell ref="A728:E728"/>
    <mergeCell ref="A729:E729"/>
    <mergeCell ref="A730:E730"/>
    <mergeCell ref="A731:E731"/>
    <mergeCell ref="A732:E732"/>
    <mergeCell ref="A733:E733"/>
    <mergeCell ref="A734:E734"/>
    <mergeCell ref="A735:E735"/>
    <mergeCell ref="A736:E736"/>
    <mergeCell ref="A737:E737"/>
    <mergeCell ref="A738:E738"/>
    <mergeCell ref="A705:E705"/>
    <mergeCell ref="A706:E706"/>
    <mergeCell ref="A707:E707"/>
    <mergeCell ref="A708:E708"/>
    <mergeCell ref="A709:E709"/>
    <mergeCell ref="A710:E710"/>
    <mergeCell ref="A711:E711"/>
    <mergeCell ref="A712:E712"/>
    <mergeCell ref="A713:E713"/>
    <mergeCell ref="A714:E714"/>
    <mergeCell ref="A715:E715"/>
    <mergeCell ref="A716:E716"/>
    <mergeCell ref="A717:E717"/>
    <mergeCell ref="A718:E718"/>
    <mergeCell ref="A719:E719"/>
    <mergeCell ref="A720:E720"/>
    <mergeCell ref="A721:E721"/>
    <mergeCell ref="A688:E688"/>
    <mergeCell ref="A689:E689"/>
    <mergeCell ref="A690:E690"/>
    <mergeCell ref="A691:E691"/>
    <mergeCell ref="A692:E692"/>
    <mergeCell ref="A693:E693"/>
    <mergeCell ref="A694:E694"/>
    <mergeCell ref="A695:E695"/>
    <mergeCell ref="A696:E696"/>
    <mergeCell ref="A697:E697"/>
    <mergeCell ref="A698:E698"/>
    <mergeCell ref="A699:E699"/>
    <mergeCell ref="A700:E700"/>
    <mergeCell ref="A701:E701"/>
    <mergeCell ref="A702:E702"/>
    <mergeCell ref="A703:E703"/>
    <mergeCell ref="A704:E704"/>
    <mergeCell ref="A671:E671"/>
    <mergeCell ref="A672:E672"/>
    <mergeCell ref="A673:E673"/>
    <mergeCell ref="A674:E674"/>
    <mergeCell ref="A675:E675"/>
    <mergeCell ref="A676:E676"/>
    <mergeCell ref="A677:E677"/>
    <mergeCell ref="A678:E678"/>
    <mergeCell ref="A679:E679"/>
    <mergeCell ref="A680:E680"/>
    <mergeCell ref="A681:E681"/>
    <mergeCell ref="A682:E682"/>
    <mergeCell ref="A683:E683"/>
    <mergeCell ref="A684:E684"/>
    <mergeCell ref="A685:E685"/>
    <mergeCell ref="A686:E686"/>
    <mergeCell ref="A687:E687"/>
    <mergeCell ref="A654:E654"/>
    <mergeCell ref="A655:E655"/>
    <mergeCell ref="A656:E656"/>
    <mergeCell ref="A657:E657"/>
    <mergeCell ref="A658:E658"/>
    <mergeCell ref="A659:E659"/>
    <mergeCell ref="A660:E660"/>
    <mergeCell ref="A661:E661"/>
    <mergeCell ref="A662:E662"/>
    <mergeCell ref="A663:E663"/>
    <mergeCell ref="A664:E664"/>
    <mergeCell ref="A665:E665"/>
    <mergeCell ref="A666:E666"/>
    <mergeCell ref="A667:E667"/>
    <mergeCell ref="A668:E668"/>
    <mergeCell ref="A669:E669"/>
    <mergeCell ref="A670:E670"/>
    <mergeCell ref="A637:E637"/>
    <mergeCell ref="A638:E638"/>
    <mergeCell ref="A639:E639"/>
    <mergeCell ref="A640:E640"/>
    <mergeCell ref="A641:E641"/>
    <mergeCell ref="A642:E642"/>
    <mergeCell ref="A643:E643"/>
    <mergeCell ref="A644:E644"/>
    <mergeCell ref="A645:E645"/>
    <mergeCell ref="A646:E646"/>
    <mergeCell ref="A647:E647"/>
    <mergeCell ref="A648:E648"/>
    <mergeCell ref="A649:E649"/>
    <mergeCell ref="A650:E650"/>
    <mergeCell ref="A651:E651"/>
    <mergeCell ref="A652:E652"/>
    <mergeCell ref="A653:E653"/>
    <mergeCell ref="A620:E620"/>
    <mergeCell ref="A621:E621"/>
    <mergeCell ref="A622:E622"/>
    <mergeCell ref="A623:E623"/>
    <mergeCell ref="A624:E624"/>
    <mergeCell ref="A625:E625"/>
    <mergeCell ref="A626:E626"/>
    <mergeCell ref="A627:E627"/>
    <mergeCell ref="A628:E628"/>
    <mergeCell ref="A629:E629"/>
    <mergeCell ref="A630:E630"/>
    <mergeCell ref="A631:E631"/>
    <mergeCell ref="A632:E632"/>
    <mergeCell ref="A633:E633"/>
    <mergeCell ref="A634:E634"/>
    <mergeCell ref="A635:E635"/>
    <mergeCell ref="A636:E636"/>
    <mergeCell ref="A603:E603"/>
    <mergeCell ref="A604:E604"/>
    <mergeCell ref="A605:E605"/>
    <mergeCell ref="A606:E606"/>
    <mergeCell ref="A607:E607"/>
    <mergeCell ref="A608:E608"/>
    <mergeCell ref="A609:E609"/>
    <mergeCell ref="A610:E610"/>
    <mergeCell ref="A611:E611"/>
    <mergeCell ref="A612:E612"/>
    <mergeCell ref="A613:E613"/>
    <mergeCell ref="A614:E614"/>
    <mergeCell ref="A615:E615"/>
    <mergeCell ref="A616:E616"/>
    <mergeCell ref="A617:E617"/>
    <mergeCell ref="A618:E618"/>
    <mergeCell ref="A619:E619"/>
    <mergeCell ref="A586:E586"/>
    <mergeCell ref="A587:E587"/>
    <mergeCell ref="A588:E588"/>
    <mergeCell ref="A589:E589"/>
    <mergeCell ref="A590:E590"/>
    <mergeCell ref="A591:E591"/>
    <mergeCell ref="A592:E592"/>
    <mergeCell ref="A593:E593"/>
    <mergeCell ref="A594:E594"/>
    <mergeCell ref="A595:E595"/>
    <mergeCell ref="A596:E596"/>
    <mergeCell ref="A597:E597"/>
    <mergeCell ref="A598:E598"/>
    <mergeCell ref="A599:E599"/>
    <mergeCell ref="A600:E600"/>
    <mergeCell ref="A601:E601"/>
    <mergeCell ref="A602:E602"/>
    <mergeCell ref="A569:E569"/>
    <mergeCell ref="A570:E570"/>
    <mergeCell ref="A571:E571"/>
    <mergeCell ref="A572:E572"/>
    <mergeCell ref="A573:E573"/>
    <mergeCell ref="A574:E574"/>
    <mergeCell ref="A575:E575"/>
    <mergeCell ref="A576:E576"/>
    <mergeCell ref="A577:E577"/>
    <mergeCell ref="A578:E578"/>
    <mergeCell ref="A579:E579"/>
    <mergeCell ref="A580:E580"/>
    <mergeCell ref="A581:E581"/>
    <mergeCell ref="A582:E582"/>
    <mergeCell ref="A583:E583"/>
    <mergeCell ref="A584:E584"/>
    <mergeCell ref="A585:E585"/>
    <mergeCell ref="A552:E552"/>
    <mergeCell ref="A553:E553"/>
    <mergeCell ref="A554:E554"/>
    <mergeCell ref="A555:E555"/>
    <mergeCell ref="A556:E556"/>
    <mergeCell ref="A557:E557"/>
    <mergeCell ref="A558:E558"/>
    <mergeCell ref="A559:E559"/>
    <mergeCell ref="A560:E560"/>
    <mergeCell ref="A561:E561"/>
    <mergeCell ref="A562:E562"/>
    <mergeCell ref="A563:E563"/>
    <mergeCell ref="A564:E564"/>
    <mergeCell ref="A565:E565"/>
    <mergeCell ref="A566:E566"/>
    <mergeCell ref="A567:E567"/>
    <mergeCell ref="A568:E568"/>
    <mergeCell ref="A535:E535"/>
    <mergeCell ref="A536:E536"/>
    <mergeCell ref="A537:E537"/>
    <mergeCell ref="A538:E538"/>
    <mergeCell ref="A539:E539"/>
    <mergeCell ref="A540:E540"/>
    <mergeCell ref="A541:E541"/>
    <mergeCell ref="A542:E542"/>
    <mergeCell ref="A543:E543"/>
    <mergeCell ref="A544:E544"/>
    <mergeCell ref="A545:E545"/>
    <mergeCell ref="A546:E546"/>
    <mergeCell ref="A547:E547"/>
    <mergeCell ref="A548:E548"/>
    <mergeCell ref="A549:E549"/>
    <mergeCell ref="A550:E550"/>
    <mergeCell ref="A551:E551"/>
    <mergeCell ref="A518:E518"/>
    <mergeCell ref="A519:E519"/>
    <mergeCell ref="A520:E520"/>
    <mergeCell ref="A521:E521"/>
    <mergeCell ref="A522:E522"/>
    <mergeCell ref="A523:E523"/>
    <mergeCell ref="A524:E524"/>
    <mergeCell ref="A525:E525"/>
    <mergeCell ref="A526:E526"/>
    <mergeCell ref="A527:E527"/>
    <mergeCell ref="A528:E528"/>
    <mergeCell ref="A529:E529"/>
    <mergeCell ref="A530:E530"/>
    <mergeCell ref="A531:E531"/>
    <mergeCell ref="A532:E532"/>
    <mergeCell ref="A533:E533"/>
    <mergeCell ref="A534:E534"/>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14:E514"/>
    <mergeCell ref="A515:E515"/>
    <mergeCell ref="A516:E516"/>
    <mergeCell ref="A517:E517"/>
    <mergeCell ref="A484:E484"/>
    <mergeCell ref="A485:E485"/>
    <mergeCell ref="A486:E486"/>
    <mergeCell ref="A487:E487"/>
    <mergeCell ref="A488:E488"/>
    <mergeCell ref="A489:E489"/>
    <mergeCell ref="A490:E490"/>
    <mergeCell ref="A491:E491"/>
    <mergeCell ref="A492:E492"/>
    <mergeCell ref="A493:E493"/>
    <mergeCell ref="A494:E494"/>
    <mergeCell ref="A495:E495"/>
    <mergeCell ref="A496:E496"/>
    <mergeCell ref="A497:E497"/>
    <mergeCell ref="A498:E498"/>
    <mergeCell ref="A499:E499"/>
    <mergeCell ref="A500:E500"/>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5:E445"/>
    <mergeCell ref="A446:E446"/>
    <mergeCell ref="A447:E447"/>
    <mergeCell ref="A448:E448"/>
    <mergeCell ref="A449:E449"/>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399:E399"/>
    <mergeCell ref="A400:E400"/>
    <mergeCell ref="A401:E401"/>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382:E382"/>
    <mergeCell ref="A383:E383"/>
    <mergeCell ref="A384:E384"/>
    <mergeCell ref="A385:E385"/>
    <mergeCell ref="A386:E386"/>
    <mergeCell ref="A387:E387"/>
    <mergeCell ref="A388:E388"/>
    <mergeCell ref="A389:E389"/>
    <mergeCell ref="A390:E390"/>
    <mergeCell ref="A391:E391"/>
    <mergeCell ref="A392:E392"/>
    <mergeCell ref="A393:E393"/>
    <mergeCell ref="A394:E394"/>
    <mergeCell ref="A395:E395"/>
    <mergeCell ref="A396:E396"/>
    <mergeCell ref="A397:E397"/>
    <mergeCell ref="A398:E398"/>
    <mergeCell ref="A365:E365"/>
    <mergeCell ref="A366:E366"/>
    <mergeCell ref="A367:E367"/>
    <mergeCell ref="A368:E368"/>
    <mergeCell ref="A369:E369"/>
    <mergeCell ref="A370:E370"/>
    <mergeCell ref="A371:E371"/>
    <mergeCell ref="A372:E372"/>
    <mergeCell ref="A373:E373"/>
    <mergeCell ref="A374:E374"/>
    <mergeCell ref="A375:E375"/>
    <mergeCell ref="A376:E376"/>
    <mergeCell ref="A377:E377"/>
    <mergeCell ref="A378:E378"/>
    <mergeCell ref="A379:E379"/>
    <mergeCell ref="A380:E380"/>
    <mergeCell ref="A381:E381"/>
    <mergeCell ref="A348:E348"/>
    <mergeCell ref="A349:E349"/>
    <mergeCell ref="A350:E350"/>
    <mergeCell ref="A351:E351"/>
    <mergeCell ref="A352:E352"/>
    <mergeCell ref="A353:E353"/>
    <mergeCell ref="A354:E354"/>
    <mergeCell ref="A355:E355"/>
    <mergeCell ref="A356:E356"/>
    <mergeCell ref="A357:E357"/>
    <mergeCell ref="A358:E358"/>
    <mergeCell ref="A359:E359"/>
    <mergeCell ref="A360:E360"/>
    <mergeCell ref="A361:E361"/>
    <mergeCell ref="A362:E362"/>
    <mergeCell ref="A363:E363"/>
    <mergeCell ref="A364:E364"/>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0:E310"/>
    <mergeCell ref="A311:E311"/>
    <mergeCell ref="A312:E312"/>
    <mergeCell ref="A313:E313"/>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63:E263"/>
    <mergeCell ref="A264:E264"/>
    <mergeCell ref="A265:E265"/>
    <mergeCell ref="A266:E266"/>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12:E212"/>
    <mergeCell ref="A213:E213"/>
    <mergeCell ref="A214:E214"/>
    <mergeCell ref="A215:E215"/>
    <mergeCell ref="A216:E216"/>
    <mergeCell ref="A217:E217"/>
    <mergeCell ref="A218:E218"/>
    <mergeCell ref="A219:E219"/>
    <mergeCell ref="A220:E220"/>
    <mergeCell ref="A221:E221"/>
    <mergeCell ref="A222:E222"/>
    <mergeCell ref="A223:E223"/>
    <mergeCell ref="A224:E224"/>
    <mergeCell ref="A225:E225"/>
    <mergeCell ref="A226:E226"/>
    <mergeCell ref="A227:E227"/>
    <mergeCell ref="A228:E228"/>
    <mergeCell ref="A195:E195"/>
    <mergeCell ref="A196:E196"/>
    <mergeCell ref="A197:E197"/>
    <mergeCell ref="A198:E198"/>
    <mergeCell ref="A199:E199"/>
    <mergeCell ref="A200:E200"/>
    <mergeCell ref="A201:E201"/>
    <mergeCell ref="A202:E202"/>
    <mergeCell ref="A203:E203"/>
    <mergeCell ref="A204:E204"/>
    <mergeCell ref="A205:E205"/>
    <mergeCell ref="A206:E206"/>
    <mergeCell ref="A207:E207"/>
    <mergeCell ref="A208:E208"/>
    <mergeCell ref="A209:E209"/>
    <mergeCell ref="A210:E210"/>
    <mergeCell ref="A211:E211"/>
    <mergeCell ref="A178:E178"/>
    <mergeCell ref="A179:E179"/>
    <mergeCell ref="A180:E180"/>
    <mergeCell ref="A181:E181"/>
    <mergeCell ref="A182:E182"/>
    <mergeCell ref="A183:E183"/>
    <mergeCell ref="A184:E184"/>
    <mergeCell ref="A185:E185"/>
    <mergeCell ref="A186:E186"/>
    <mergeCell ref="A187:E187"/>
    <mergeCell ref="A188:E188"/>
    <mergeCell ref="A189:E189"/>
    <mergeCell ref="A190:E190"/>
    <mergeCell ref="A191:E191"/>
    <mergeCell ref="A192:E192"/>
    <mergeCell ref="A193:E193"/>
    <mergeCell ref="A194:E194"/>
    <mergeCell ref="A161:E161"/>
    <mergeCell ref="A162:E162"/>
    <mergeCell ref="A163:E163"/>
    <mergeCell ref="A164:E164"/>
    <mergeCell ref="A165:E165"/>
    <mergeCell ref="A166:E166"/>
    <mergeCell ref="A167:E167"/>
    <mergeCell ref="A168:E168"/>
    <mergeCell ref="A169:E169"/>
    <mergeCell ref="A170:E170"/>
    <mergeCell ref="A171:E171"/>
    <mergeCell ref="A172:E172"/>
    <mergeCell ref="A173:E173"/>
    <mergeCell ref="A174:E174"/>
    <mergeCell ref="A175:E175"/>
    <mergeCell ref="A176:E176"/>
    <mergeCell ref="A177:E177"/>
    <mergeCell ref="A144:E144"/>
    <mergeCell ref="A145:E145"/>
    <mergeCell ref="A146:E146"/>
    <mergeCell ref="A147:E147"/>
    <mergeCell ref="A148:E148"/>
    <mergeCell ref="A149:E149"/>
    <mergeCell ref="A150:E150"/>
    <mergeCell ref="A151:E151"/>
    <mergeCell ref="A152:E152"/>
    <mergeCell ref="A153:E153"/>
    <mergeCell ref="A154:E154"/>
    <mergeCell ref="A155:E155"/>
    <mergeCell ref="A156:E156"/>
    <mergeCell ref="A157:E157"/>
    <mergeCell ref="A158:E158"/>
    <mergeCell ref="A159:E159"/>
    <mergeCell ref="A160:E160"/>
    <mergeCell ref="A123:E123"/>
    <mergeCell ref="A124:E124"/>
    <mergeCell ref="A125:E125"/>
    <mergeCell ref="A126:E126"/>
    <mergeCell ref="A127:E127"/>
    <mergeCell ref="A128:E128"/>
    <mergeCell ref="A129:E129"/>
    <mergeCell ref="A130:E130"/>
    <mergeCell ref="A131:E131"/>
    <mergeCell ref="A141:E141"/>
    <mergeCell ref="A142:E142"/>
    <mergeCell ref="A143:E143"/>
    <mergeCell ref="A132:E132"/>
    <mergeCell ref="A133:E133"/>
    <mergeCell ref="A134:E134"/>
    <mergeCell ref="A135:E135"/>
    <mergeCell ref="A136:E136"/>
    <mergeCell ref="A137:E137"/>
    <mergeCell ref="A138:E138"/>
    <mergeCell ref="A139:E139"/>
    <mergeCell ref="A140:E140"/>
    <mergeCell ref="A1:E1"/>
    <mergeCell ref="B4:C4"/>
    <mergeCell ref="D4:E4"/>
    <mergeCell ref="B6:C6"/>
    <mergeCell ref="D6:E6"/>
    <mergeCell ref="B8:C8"/>
    <mergeCell ref="D8:E8"/>
    <mergeCell ref="A122:E122"/>
    <mergeCell ref="B16:C16"/>
    <mergeCell ref="D16:E16"/>
    <mergeCell ref="B18:C18"/>
    <mergeCell ref="D18:E18"/>
    <mergeCell ref="B20:C20"/>
    <mergeCell ref="D20:E20"/>
    <mergeCell ref="B10:C10"/>
    <mergeCell ref="D10:E10"/>
    <mergeCell ref="B12:C12"/>
    <mergeCell ref="D12:E12"/>
    <mergeCell ref="B14:C14"/>
    <mergeCell ref="D14:E14"/>
    <mergeCell ref="B28:C28"/>
    <mergeCell ref="D28:E28"/>
    <mergeCell ref="B22:C22"/>
    <mergeCell ref="D22:E22"/>
    <mergeCell ref="B40:C40"/>
    <mergeCell ref="D40:E40"/>
    <mergeCell ref="B42:C42"/>
    <mergeCell ref="D42:E42"/>
    <mergeCell ref="B44:C44"/>
    <mergeCell ref="D44:E44"/>
    <mergeCell ref="B24:C24"/>
    <mergeCell ref="D24:E24"/>
    <mergeCell ref="B26:C26"/>
    <mergeCell ref="D26:E26"/>
    <mergeCell ref="B36:C36"/>
    <mergeCell ref="D36:E36"/>
    <mergeCell ref="B38:C38"/>
    <mergeCell ref="D38:E38"/>
    <mergeCell ref="B30:C30"/>
    <mergeCell ref="D30:E30"/>
    <mergeCell ref="B32:C32"/>
    <mergeCell ref="D32:E32"/>
    <mergeCell ref="B34:C34"/>
    <mergeCell ref="D34:E34"/>
    <mergeCell ref="B58:C58"/>
    <mergeCell ref="D58:E58"/>
    <mergeCell ref="B60:C60"/>
    <mergeCell ref="D60:E60"/>
    <mergeCell ref="B62:C62"/>
    <mergeCell ref="D62:E62"/>
    <mergeCell ref="B52:C52"/>
    <mergeCell ref="D52:E52"/>
    <mergeCell ref="B54:C54"/>
    <mergeCell ref="D54:E54"/>
    <mergeCell ref="B56:C56"/>
    <mergeCell ref="D56:E56"/>
    <mergeCell ref="B46:C46"/>
    <mergeCell ref="D46:E46"/>
    <mergeCell ref="B48:C48"/>
    <mergeCell ref="D48:E48"/>
    <mergeCell ref="B50:C50"/>
    <mergeCell ref="D50:E50"/>
    <mergeCell ref="B76:C76"/>
    <mergeCell ref="D76:E76"/>
    <mergeCell ref="B78:C78"/>
    <mergeCell ref="D78:E78"/>
    <mergeCell ref="B80:C80"/>
    <mergeCell ref="D80:E80"/>
    <mergeCell ref="B70:C70"/>
    <mergeCell ref="D70:E70"/>
    <mergeCell ref="B72:C72"/>
    <mergeCell ref="D72:E72"/>
    <mergeCell ref="B74:C74"/>
    <mergeCell ref="D74:E74"/>
    <mergeCell ref="B64:C64"/>
    <mergeCell ref="D64:E64"/>
    <mergeCell ref="B66:C66"/>
    <mergeCell ref="D66:E66"/>
    <mergeCell ref="B68:C68"/>
    <mergeCell ref="D68:E68"/>
    <mergeCell ref="B94:C94"/>
    <mergeCell ref="D94:E94"/>
    <mergeCell ref="B96:C96"/>
    <mergeCell ref="D96:E96"/>
    <mergeCell ref="B98:C98"/>
    <mergeCell ref="D98:E98"/>
    <mergeCell ref="B88:C88"/>
    <mergeCell ref="D88:E88"/>
    <mergeCell ref="B90:C90"/>
    <mergeCell ref="D90:E90"/>
    <mergeCell ref="B92:C92"/>
    <mergeCell ref="D92:E92"/>
    <mergeCell ref="B82:C82"/>
    <mergeCell ref="D82:E82"/>
    <mergeCell ref="B84:C84"/>
    <mergeCell ref="D84:E84"/>
    <mergeCell ref="B86:C86"/>
    <mergeCell ref="D86:E86"/>
    <mergeCell ref="H4:I4"/>
    <mergeCell ref="J4:K4"/>
    <mergeCell ref="H6:I6"/>
    <mergeCell ref="J6:K6"/>
    <mergeCell ref="H8:I8"/>
    <mergeCell ref="J8:K8"/>
    <mergeCell ref="H10:I10"/>
    <mergeCell ref="J10:K10"/>
    <mergeCell ref="H12:I12"/>
    <mergeCell ref="J12:K12"/>
    <mergeCell ref="B118:C118"/>
    <mergeCell ref="D118:E118"/>
    <mergeCell ref="B120:C120"/>
    <mergeCell ref="D120:E120"/>
    <mergeCell ref="B112:C112"/>
    <mergeCell ref="D112:E112"/>
    <mergeCell ref="B114:C114"/>
    <mergeCell ref="D114:E114"/>
    <mergeCell ref="B116:C116"/>
    <mergeCell ref="D116:E116"/>
    <mergeCell ref="B106:C106"/>
    <mergeCell ref="D106:E106"/>
    <mergeCell ref="B108:C108"/>
    <mergeCell ref="D108:E108"/>
    <mergeCell ref="B110:C110"/>
    <mergeCell ref="D110:E110"/>
    <mergeCell ref="B100:C100"/>
    <mergeCell ref="D100:E100"/>
    <mergeCell ref="B102:C102"/>
    <mergeCell ref="D102:E102"/>
    <mergeCell ref="B104:C104"/>
    <mergeCell ref="D104:E104"/>
    <mergeCell ref="H24:I24"/>
    <mergeCell ref="J24:K24"/>
    <mergeCell ref="H26:I26"/>
    <mergeCell ref="J26:K26"/>
    <mergeCell ref="H28:I28"/>
    <mergeCell ref="J28:K28"/>
    <mergeCell ref="H30:I30"/>
    <mergeCell ref="J30:K30"/>
    <mergeCell ref="H32:I32"/>
    <mergeCell ref="J32:K32"/>
    <mergeCell ref="H14:I14"/>
    <mergeCell ref="J14:K14"/>
    <mergeCell ref="H16:I16"/>
    <mergeCell ref="J16:K16"/>
    <mergeCell ref="H18:I18"/>
    <mergeCell ref="J18:K18"/>
    <mergeCell ref="H20:I20"/>
    <mergeCell ref="J20:K20"/>
    <mergeCell ref="H22:I22"/>
    <mergeCell ref="J22:K22"/>
    <mergeCell ref="H44:I44"/>
    <mergeCell ref="J44:K44"/>
    <mergeCell ref="H46:I46"/>
    <mergeCell ref="J46:K46"/>
    <mergeCell ref="H48:I48"/>
    <mergeCell ref="J48:K48"/>
    <mergeCell ref="H50:I50"/>
    <mergeCell ref="J50:K50"/>
    <mergeCell ref="H52:I52"/>
    <mergeCell ref="J52:K52"/>
    <mergeCell ref="H34:I34"/>
    <mergeCell ref="J34:K34"/>
    <mergeCell ref="H36:I36"/>
    <mergeCell ref="J36:K36"/>
    <mergeCell ref="H38:I38"/>
    <mergeCell ref="J38:K38"/>
    <mergeCell ref="H40:I40"/>
    <mergeCell ref="J40:K40"/>
    <mergeCell ref="H42:I42"/>
    <mergeCell ref="J42:K42"/>
    <mergeCell ref="H64:I64"/>
    <mergeCell ref="J64:K64"/>
    <mergeCell ref="H66:I66"/>
    <mergeCell ref="J66:K66"/>
    <mergeCell ref="H68:I68"/>
    <mergeCell ref="J68:K68"/>
    <mergeCell ref="H70:I70"/>
    <mergeCell ref="J70:K70"/>
    <mergeCell ref="H72:I72"/>
    <mergeCell ref="J72:K72"/>
    <mergeCell ref="H54:I54"/>
    <mergeCell ref="J54:K54"/>
    <mergeCell ref="H56:I56"/>
    <mergeCell ref="J56:K56"/>
    <mergeCell ref="H58:I58"/>
    <mergeCell ref="J58:K58"/>
    <mergeCell ref="H60:I60"/>
    <mergeCell ref="J60:K60"/>
    <mergeCell ref="H62:I62"/>
    <mergeCell ref="J62:K62"/>
    <mergeCell ref="J86:K86"/>
    <mergeCell ref="H88:I88"/>
    <mergeCell ref="J88:K88"/>
    <mergeCell ref="H90:I90"/>
    <mergeCell ref="J90:K90"/>
    <mergeCell ref="H92:I92"/>
    <mergeCell ref="J92:K92"/>
    <mergeCell ref="H74:I74"/>
    <mergeCell ref="J74:K74"/>
    <mergeCell ref="H76:I76"/>
    <mergeCell ref="J76:K76"/>
    <mergeCell ref="H78:I78"/>
    <mergeCell ref="J78:K78"/>
    <mergeCell ref="H80:I80"/>
    <mergeCell ref="J80:K80"/>
    <mergeCell ref="H82:I82"/>
    <mergeCell ref="J82:K82"/>
    <mergeCell ref="H114:I114"/>
    <mergeCell ref="J114:K114"/>
    <mergeCell ref="H116:I116"/>
    <mergeCell ref="J116:K116"/>
    <mergeCell ref="H118:I118"/>
    <mergeCell ref="J118:K118"/>
    <mergeCell ref="H120:I120"/>
    <mergeCell ref="J120:K120"/>
    <mergeCell ref="G1:K1"/>
    <mergeCell ref="H104:I104"/>
    <mergeCell ref="J104:K104"/>
    <mergeCell ref="H106:I106"/>
    <mergeCell ref="J106:K106"/>
    <mergeCell ref="H108:I108"/>
    <mergeCell ref="J108:K108"/>
    <mergeCell ref="H110:I110"/>
    <mergeCell ref="J110:K110"/>
    <mergeCell ref="H112:I112"/>
    <mergeCell ref="J112:K112"/>
    <mergeCell ref="H94:I94"/>
    <mergeCell ref="J94:K94"/>
    <mergeCell ref="H96:I96"/>
    <mergeCell ref="J96:K96"/>
    <mergeCell ref="H98:I98"/>
    <mergeCell ref="J98:K98"/>
    <mergeCell ref="H100:I100"/>
    <mergeCell ref="J100:K100"/>
    <mergeCell ref="H102:I102"/>
    <mergeCell ref="J102:K102"/>
    <mergeCell ref="H84:I84"/>
    <mergeCell ref="J84:K84"/>
    <mergeCell ref="H86:I86"/>
    <mergeCell ref="G131:K131"/>
    <mergeCell ref="G132:K132"/>
    <mergeCell ref="G133:K133"/>
    <mergeCell ref="G134:K134"/>
    <mergeCell ref="G135:K135"/>
    <mergeCell ref="G136:K136"/>
    <mergeCell ref="G137:K137"/>
    <mergeCell ref="G138:K138"/>
    <mergeCell ref="G139:K139"/>
    <mergeCell ref="G122:K122"/>
    <mergeCell ref="G123:K123"/>
    <mergeCell ref="G124:K124"/>
    <mergeCell ref="G125:K125"/>
    <mergeCell ref="G126:K126"/>
    <mergeCell ref="G127:K127"/>
    <mergeCell ref="G128:K128"/>
    <mergeCell ref="G129:K129"/>
    <mergeCell ref="G130:K130"/>
    <mergeCell ref="G149:K149"/>
    <mergeCell ref="G150:K150"/>
    <mergeCell ref="G151:K151"/>
    <mergeCell ref="G152:K152"/>
    <mergeCell ref="G153:K153"/>
    <mergeCell ref="G154:K154"/>
    <mergeCell ref="G155:K155"/>
    <mergeCell ref="G156:K156"/>
    <mergeCell ref="G157:K157"/>
    <mergeCell ref="G140:K140"/>
    <mergeCell ref="G141:K141"/>
    <mergeCell ref="G142:K142"/>
    <mergeCell ref="G143:K143"/>
    <mergeCell ref="G144:K144"/>
    <mergeCell ref="G145:K145"/>
    <mergeCell ref="G146:K146"/>
    <mergeCell ref="G147:K147"/>
    <mergeCell ref="G148:K148"/>
    <mergeCell ref="G167:K167"/>
    <mergeCell ref="G168:K168"/>
    <mergeCell ref="G169:K169"/>
    <mergeCell ref="G170:K170"/>
    <mergeCell ref="G171:K171"/>
    <mergeCell ref="G172:K172"/>
    <mergeCell ref="G173:K173"/>
    <mergeCell ref="G174:K174"/>
    <mergeCell ref="G175:K175"/>
    <mergeCell ref="G158:K158"/>
    <mergeCell ref="G159:K159"/>
    <mergeCell ref="G160:K160"/>
    <mergeCell ref="G161:K161"/>
    <mergeCell ref="G162:K162"/>
    <mergeCell ref="G163:K163"/>
    <mergeCell ref="G164:K164"/>
    <mergeCell ref="G165:K165"/>
    <mergeCell ref="G166:K166"/>
    <mergeCell ref="G185:K185"/>
    <mergeCell ref="G186:K186"/>
    <mergeCell ref="G187:K187"/>
    <mergeCell ref="G188:K188"/>
    <mergeCell ref="G189:K189"/>
    <mergeCell ref="G190:K190"/>
    <mergeCell ref="G191:K191"/>
    <mergeCell ref="G192:K192"/>
    <mergeCell ref="G193:K193"/>
    <mergeCell ref="G176:K176"/>
    <mergeCell ref="G177:K177"/>
    <mergeCell ref="G178:K178"/>
    <mergeCell ref="G179:K179"/>
    <mergeCell ref="G180:K180"/>
    <mergeCell ref="G181:K181"/>
    <mergeCell ref="G182:K182"/>
    <mergeCell ref="G183:K183"/>
    <mergeCell ref="G184:K184"/>
    <mergeCell ref="G203:K203"/>
    <mergeCell ref="G204:K204"/>
    <mergeCell ref="G205:K205"/>
    <mergeCell ref="G206:K206"/>
    <mergeCell ref="G207:K207"/>
    <mergeCell ref="G208:K208"/>
    <mergeCell ref="G209:K209"/>
    <mergeCell ref="G210:K210"/>
    <mergeCell ref="G211:K211"/>
    <mergeCell ref="G194:K194"/>
    <mergeCell ref="G195:K195"/>
    <mergeCell ref="G196:K196"/>
    <mergeCell ref="G197:K197"/>
    <mergeCell ref="G198:K198"/>
    <mergeCell ref="G199:K199"/>
    <mergeCell ref="G200:K200"/>
    <mergeCell ref="G201:K201"/>
    <mergeCell ref="G202:K202"/>
    <mergeCell ref="G230:K230"/>
    <mergeCell ref="G221:K221"/>
    <mergeCell ref="G222:K222"/>
    <mergeCell ref="G223:K223"/>
    <mergeCell ref="G224:K224"/>
    <mergeCell ref="G225:K225"/>
    <mergeCell ref="G226:K226"/>
    <mergeCell ref="G227:K227"/>
    <mergeCell ref="G228:K228"/>
    <mergeCell ref="G229:K229"/>
    <mergeCell ref="G212:K212"/>
    <mergeCell ref="G213:K213"/>
    <mergeCell ref="G214:K214"/>
    <mergeCell ref="G215:K215"/>
    <mergeCell ref="G216:K216"/>
    <mergeCell ref="G217:K217"/>
    <mergeCell ref="G218:K218"/>
    <mergeCell ref="G219:K219"/>
    <mergeCell ref="G220:K2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dimension ref="A3:I636"/>
  <sheetViews>
    <sheetView showGridLines="0" workbookViewId="0">
      <selection activeCell="A12" sqref="A12"/>
    </sheetView>
  </sheetViews>
  <sheetFormatPr baseColWidth="10" defaultColWidth="11.42578125" defaultRowHeight="15"/>
  <cols>
    <col min="1" max="1" width="11.42578125" style="35"/>
    <col min="2" max="2" width="32.42578125" style="114" customWidth="1"/>
    <col min="3" max="4" width="34.42578125" style="88" customWidth="1"/>
    <col min="5" max="5" width="37" style="88" customWidth="1"/>
    <col min="6" max="6" width="34.42578125" style="88" customWidth="1"/>
    <col min="7" max="7" width="37.42578125" style="88" customWidth="1"/>
    <col min="8" max="8" width="34.85546875" style="35" customWidth="1"/>
    <col min="9" max="16384" width="11.42578125" style="35"/>
  </cols>
  <sheetData>
    <row r="3" spans="2:9" ht="15.75">
      <c r="B3" s="514" t="s">
        <v>343</v>
      </c>
      <c r="C3" s="514"/>
      <c r="D3" s="514"/>
      <c r="E3" s="514"/>
      <c r="F3" s="514"/>
      <c r="G3" s="514"/>
      <c r="H3" s="514"/>
    </row>
    <row r="4" spans="2:9" ht="15.75">
      <c r="B4" s="514">
        <v>2021</v>
      </c>
      <c r="C4" s="514"/>
      <c r="D4" s="514"/>
      <c r="E4" s="514"/>
      <c r="F4" s="514"/>
      <c r="G4" s="514"/>
      <c r="H4" s="514"/>
    </row>
    <row r="5" spans="2:9" ht="15.75">
      <c r="B5" s="514"/>
      <c r="C5" s="514"/>
      <c r="D5" s="514"/>
      <c r="E5" s="514"/>
      <c r="F5" s="514"/>
      <c r="G5" s="514"/>
      <c r="H5" s="514"/>
    </row>
    <row r="6" spans="2:9" ht="15.75">
      <c r="B6" s="122" t="s">
        <v>37</v>
      </c>
      <c r="C6" s="512" t="s">
        <v>1778</v>
      </c>
      <c r="D6" s="513"/>
      <c r="E6" s="121" t="s">
        <v>39</v>
      </c>
      <c r="F6" s="515" t="s">
        <v>1780</v>
      </c>
      <c r="G6" s="515"/>
      <c r="H6" s="123"/>
      <c r="I6" s="59"/>
    </row>
    <row r="7" spans="2:9" ht="15.75">
      <c r="B7" s="122" t="s">
        <v>342</v>
      </c>
      <c r="C7" s="512" t="s">
        <v>1779</v>
      </c>
      <c r="D7" s="513"/>
      <c r="E7" s="121" t="s">
        <v>341</v>
      </c>
      <c r="F7" s="512" t="s">
        <v>1781</v>
      </c>
      <c r="G7" s="513"/>
      <c r="H7" s="120"/>
      <c r="I7" s="59"/>
    </row>
    <row r="8" spans="2:9" s="59" customFormat="1">
      <c r="B8" s="119"/>
      <c r="C8" s="118"/>
      <c r="D8" s="118"/>
      <c r="E8" s="118"/>
      <c r="F8" s="118"/>
      <c r="G8" s="118"/>
      <c r="H8" s="117"/>
    </row>
    <row r="9" spans="2:9" s="59" customFormat="1">
      <c r="B9" s="119"/>
      <c r="C9" s="118"/>
      <c r="D9" s="118"/>
      <c r="E9" s="118"/>
      <c r="F9" s="118"/>
      <c r="G9" s="118"/>
      <c r="H9" s="117"/>
    </row>
    <row r="10" spans="2:9" s="59" customFormat="1" ht="32.25" customHeight="1">
      <c r="B10" s="511" t="s">
        <v>429</v>
      </c>
      <c r="C10" s="511"/>
      <c r="D10" s="511"/>
      <c r="E10" s="511"/>
      <c r="F10" s="511"/>
      <c r="G10" s="511"/>
      <c r="H10" s="117"/>
    </row>
    <row r="11" spans="2:9" s="59" customFormat="1">
      <c r="B11" s="119"/>
      <c r="C11" s="118"/>
      <c r="D11" s="118"/>
      <c r="E11" s="118"/>
      <c r="F11" s="118"/>
      <c r="G11" s="118"/>
      <c r="H11" s="117"/>
    </row>
    <row r="12" spans="2:9" ht="45">
      <c r="B12" s="156" t="s">
        <v>340</v>
      </c>
      <c r="C12" s="157" t="s">
        <v>430</v>
      </c>
      <c r="D12" s="157" t="s">
        <v>431</v>
      </c>
      <c r="E12" s="156" t="s">
        <v>339</v>
      </c>
      <c r="F12" s="156" t="s">
        <v>338</v>
      </c>
      <c r="G12" s="156" t="s">
        <v>337</v>
      </c>
    </row>
    <row r="13" spans="2:9" ht="30" customHeight="1">
      <c r="B13" s="331">
        <v>56271097374</v>
      </c>
      <c r="C13" s="331">
        <v>14831049126</v>
      </c>
      <c r="D13" s="331">
        <v>10890760005</v>
      </c>
      <c r="E13" s="329" t="s">
        <v>1854</v>
      </c>
      <c r="F13" s="329" t="s">
        <v>1855</v>
      </c>
      <c r="G13" s="330">
        <v>5</v>
      </c>
    </row>
    <row r="14" spans="2:9" ht="30" customHeight="1">
      <c r="B14" s="153"/>
      <c r="C14" s="153"/>
      <c r="D14" s="153"/>
      <c r="E14" s="154"/>
      <c r="F14" s="154"/>
      <c r="G14" s="155"/>
    </row>
    <row r="636" spans="1:2">
      <c r="A636" s="116"/>
      <c r="B636" s="115"/>
    </row>
  </sheetData>
  <mergeCells count="8">
    <mergeCell ref="B10:G10"/>
    <mergeCell ref="C7:D7"/>
    <mergeCell ref="F7:G7"/>
    <mergeCell ref="B3:H3"/>
    <mergeCell ref="B4:H4"/>
    <mergeCell ref="B5:H5"/>
    <mergeCell ref="C6:D6"/>
    <mergeCell ref="F6:G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X61"/>
  <sheetViews>
    <sheetView showGridLines="0" topLeftCell="C1" workbookViewId="0">
      <selection activeCell="C1" sqref="C1"/>
    </sheetView>
  </sheetViews>
  <sheetFormatPr baseColWidth="10" defaultColWidth="11.42578125" defaultRowHeight="15"/>
  <cols>
    <col min="1" max="1" width="11.42578125" style="35"/>
    <col min="2" max="2" width="6.42578125" style="35" customWidth="1"/>
    <col min="3" max="3" width="21.85546875" style="35" customWidth="1"/>
    <col min="4" max="4" width="17.85546875" style="35" customWidth="1"/>
    <col min="5" max="5" width="19" style="35" customWidth="1"/>
    <col min="6" max="6" width="18" style="35" customWidth="1"/>
    <col min="7" max="7" width="17.140625" style="35" customWidth="1"/>
    <col min="8" max="8" width="19.42578125" style="35" customWidth="1"/>
    <col min="9" max="9" width="14.42578125" style="35" customWidth="1"/>
    <col min="10" max="10" width="18.42578125" style="35" customWidth="1"/>
    <col min="11" max="11" width="12.42578125" style="35" customWidth="1"/>
    <col min="12" max="12" width="16.42578125" style="114" customWidth="1"/>
    <col min="13" max="13" width="14.42578125" style="114" customWidth="1"/>
    <col min="14" max="14" width="15.42578125" style="124" customWidth="1"/>
    <col min="15" max="15" width="17.42578125" style="114" customWidth="1"/>
    <col min="16" max="16" width="15.42578125" style="114" customWidth="1"/>
    <col min="17" max="17" width="12.42578125" style="124" customWidth="1"/>
    <col min="18" max="18" width="13.42578125" style="125" customWidth="1"/>
    <col min="19" max="19" width="12.85546875" style="124" customWidth="1"/>
    <col min="20" max="20" width="11.42578125" style="35"/>
    <col min="21" max="21" width="13.42578125" style="35" customWidth="1"/>
    <col min="22" max="16384" width="11.42578125" style="35"/>
  </cols>
  <sheetData>
    <row r="1" spans="1:24">
      <c r="N1" s="35"/>
    </row>
    <row r="2" spans="1:24" ht="15.75">
      <c r="E2" s="514" t="s">
        <v>356</v>
      </c>
      <c r="F2" s="514"/>
      <c r="G2" s="514"/>
      <c r="H2" s="514"/>
      <c r="I2" s="514"/>
      <c r="J2" s="514"/>
      <c r="K2" s="514"/>
      <c r="L2" s="514"/>
      <c r="M2" s="514"/>
      <c r="N2" s="514"/>
      <c r="O2" s="514"/>
      <c r="P2" s="514"/>
      <c r="Q2" s="514"/>
      <c r="R2" s="514"/>
      <c r="S2" s="514"/>
    </row>
    <row r="3" spans="1:24" ht="15.75">
      <c r="E3" s="514" t="s">
        <v>432</v>
      </c>
      <c r="F3" s="514"/>
      <c r="G3" s="514"/>
      <c r="H3" s="514"/>
      <c r="I3" s="514"/>
      <c r="J3" s="514"/>
      <c r="K3" s="514"/>
      <c r="L3" s="514"/>
      <c r="M3" s="514"/>
      <c r="N3" s="514"/>
      <c r="O3" s="514"/>
      <c r="P3" s="514"/>
      <c r="Q3" s="514"/>
      <c r="R3" s="514"/>
      <c r="S3" s="514"/>
    </row>
    <row r="4" spans="1:24" ht="7.5" customHeight="1">
      <c r="E4" s="168"/>
      <c r="F4" s="168"/>
      <c r="G4" s="168"/>
      <c r="H4" s="168"/>
      <c r="I4" s="168"/>
      <c r="J4" s="168"/>
      <c r="K4" s="168"/>
      <c r="L4" s="168"/>
      <c r="M4" s="168"/>
      <c r="N4" s="168"/>
      <c r="O4" s="168"/>
      <c r="P4" s="168"/>
      <c r="Q4" s="168"/>
      <c r="R4" s="168"/>
      <c r="S4" s="168"/>
    </row>
    <row r="5" spans="1:24" s="174" customFormat="1" ht="15.75">
      <c r="C5" s="532" t="s">
        <v>388</v>
      </c>
      <c r="D5" s="532"/>
      <c r="E5" s="532"/>
      <c r="F5" s="532"/>
      <c r="G5" s="532"/>
      <c r="H5" s="532"/>
      <c r="I5" s="532"/>
      <c r="J5" s="532"/>
      <c r="K5" s="532"/>
      <c r="L5" s="532"/>
      <c r="M5" s="532"/>
      <c r="N5" s="532"/>
      <c r="O5" s="532"/>
      <c r="P5" s="532"/>
      <c r="Q5" s="532"/>
      <c r="R5" s="175"/>
      <c r="S5" s="175"/>
    </row>
    <row r="6" spans="1:24" s="174" customFormat="1" ht="15.75">
      <c r="C6" s="532"/>
      <c r="D6" s="532"/>
      <c r="E6" s="532"/>
      <c r="F6" s="532"/>
      <c r="G6" s="532"/>
      <c r="H6" s="532"/>
      <c r="I6" s="532"/>
      <c r="J6" s="532"/>
      <c r="K6" s="532"/>
      <c r="L6" s="532"/>
      <c r="M6" s="532"/>
      <c r="N6" s="532"/>
      <c r="O6" s="532"/>
      <c r="P6" s="532"/>
      <c r="Q6" s="532"/>
      <c r="R6" s="175"/>
      <c r="S6" s="175"/>
    </row>
    <row r="7" spans="1:24" ht="11.25" customHeight="1">
      <c r="C7" s="169"/>
      <c r="D7" s="169"/>
      <c r="E7" s="169"/>
      <c r="F7" s="169"/>
      <c r="G7" s="169"/>
      <c r="H7" s="169"/>
      <c r="I7" s="169"/>
      <c r="J7" s="169"/>
      <c r="K7" s="169"/>
      <c r="L7" s="169"/>
      <c r="M7" s="169"/>
      <c r="N7" s="169"/>
      <c r="O7" s="169"/>
      <c r="P7" s="169"/>
      <c r="Q7" s="169"/>
      <c r="R7" s="168"/>
      <c r="S7" s="168"/>
    </row>
    <row r="8" spans="1:24" ht="15.75">
      <c r="C8" s="517" t="s">
        <v>433</v>
      </c>
      <c r="D8" s="517"/>
      <c r="E8" s="517"/>
      <c r="F8" s="517"/>
      <c r="G8" s="517"/>
      <c r="H8" s="517"/>
      <c r="I8" s="517"/>
      <c r="J8" s="517"/>
      <c r="K8" s="517"/>
      <c r="L8" s="517"/>
      <c r="M8" s="517"/>
      <c r="N8" s="517"/>
      <c r="O8" s="517"/>
      <c r="P8" s="517"/>
      <c r="Q8" s="517"/>
      <c r="R8" s="138"/>
      <c r="S8" s="138"/>
      <c r="T8" s="138"/>
      <c r="U8" s="138"/>
      <c r="V8" s="138"/>
      <c r="W8" s="138"/>
      <c r="X8" s="130"/>
    </row>
    <row r="9" spans="1:24" ht="15.75">
      <c r="C9" s="517"/>
      <c r="D9" s="517"/>
      <c r="E9" s="517"/>
      <c r="F9" s="517"/>
      <c r="G9" s="517"/>
      <c r="H9" s="517"/>
      <c r="I9" s="517"/>
      <c r="J9" s="517"/>
      <c r="K9" s="517"/>
      <c r="L9" s="517"/>
      <c r="M9" s="517"/>
      <c r="N9" s="517"/>
      <c r="O9" s="517"/>
      <c r="P9" s="517"/>
      <c r="Q9" s="517"/>
      <c r="R9" s="138"/>
      <c r="S9" s="138"/>
      <c r="T9" s="138"/>
      <c r="U9" s="138"/>
      <c r="V9" s="138"/>
      <c r="W9" s="138"/>
      <c r="X9" s="130"/>
    </row>
    <row r="10" spans="1:24" s="59" customFormat="1" ht="15.75">
      <c r="C10" s="531"/>
      <c r="D10" s="531"/>
      <c r="E10" s="531"/>
      <c r="F10" s="531"/>
      <c r="G10" s="531"/>
      <c r="H10" s="531"/>
      <c r="I10" s="531"/>
      <c r="J10" s="531"/>
      <c r="K10" s="531"/>
      <c r="L10" s="531"/>
      <c r="M10" s="531"/>
      <c r="N10" s="531"/>
      <c r="O10" s="531"/>
      <c r="P10" s="531"/>
      <c r="Q10" s="531"/>
      <c r="R10" s="139"/>
      <c r="S10" s="139"/>
      <c r="T10" s="139"/>
      <c r="U10" s="139"/>
      <c r="V10" s="139"/>
      <c r="W10" s="139"/>
      <c r="X10" s="130"/>
    </row>
    <row r="11" spans="1:24" ht="17.25" customHeight="1">
      <c r="C11" s="518" t="s">
        <v>37</v>
      </c>
      <c r="D11" s="519" t="s">
        <v>348</v>
      </c>
      <c r="E11" s="530" t="s">
        <v>355</v>
      </c>
      <c r="F11" s="530"/>
      <c r="G11" s="530"/>
      <c r="H11" s="530"/>
      <c r="I11" s="530"/>
      <c r="J11" s="530" t="s">
        <v>389</v>
      </c>
      <c r="K11" s="530"/>
      <c r="L11" s="530"/>
      <c r="M11" s="530"/>
      <c r="N11" s="530"/>
      <c r="O11" s="530"/>
      <c r="P11" s="530"/>
      <c r="Q11" s="530"/>
      <c r="R11" s="138"/>
      <c r="S11" s="138"/>
      <c r="T11" s="138"/>
      <c r="U11" s="138"/>
      <c r="V11" s="138"/>
      <c r="W11" s="138"/>
      <c r="X11" s="130"/>
    </row>
    <row r="12" spans="1:24" ht="37.5" customHeight="1">
      <c r="C12" s="518"/>
      <c r="D12" s="520"/>
      <c r="E12" s="528" t="s">
        <v>353</v>
      </c>
      <c r="F12" s="528"/>
      <c r="G12" s="528" t="s">
        <v>352</v>
      </c>
      <c r="H12" s="528"/>
      <c r="I12" s="528"/>
      <c r="J12" s="522" t="s">
        <v>351</v>
      </c>
      <c r="K12" s="522"/>
      <c r="L12" s="522" t="s">
        <v>390</v>
      </c>
      <c r="M12" s="522"/>
      <c r="N12" s="522" t="s">
        <v>391</v>
      </c>
      <c r="O12" s="522"/>
      <c r="P12" s="522" t="s">
        <v>392</v>
      </c>
      <c r="Q12" s="522"/>
      <c r="R12" s="529"/>
      <c r="S12" s="529"/>
      <c r="T12" s="529"/>
      <c r="U12" s="529"/>
      <c r="V12" s="529"/>
      <c r="W12" s="529"/>
      <c r="X12" s="130"/>
    </row>
    <row r="13" spans="1:24" ht="25.5">
      <c r="A13" s="59"/>
      <c r="B13" s="59"/>
      <c r="C13" s="518"/>
      <c r="D13" s="521"/>
      <c r="E13" s="163" t="s">
        <v>345</v>
      </c>
      <c r="F13" s="164" t="s">
        <v>344</v>
      </c>
      <c r="G13" s="163" t="s">
        <v>350</v>
      </c>
      <c r="H13" s="163" t="s">
        <v>349</v>
      </c>
      <c r="I13" s="164" t="s">
        <v>344</v>
      </c>
      <c r="J13" s="163" t="s">
        <v>387</v>
      </c>
      <c r="K13" s="164" t="s">
        <v>344</v>
      </c>
      <c r="L13" s="163" t="s">
        <v>387</v>
      </c>
      <c r="M13" s="164" t="s">
        <v>344</v>
      </c>
      <c r="N13" s="163" t="s">
        <v>387</v>
      </c>
      <c r="O13" s="164" t="s">
        <v>344</v>
      </c>
      <c r="P13" s="163" t="s">
        <v>387</v>
      </c>
      <c r="Q13" s="164" t="s">
        <v>344</v>
      </c>
      <c r="R13" s="137"/>
      <c r="S13" s="136"/>
      <c r="T13" s="137"/>
      <c r="U13" s="136"/>
      <c r="V13" s="137"/>
      <c r="W13" s="136"/>
      <c r="X13" s="130"/>
    </row>
    <row r="14" spans="1:24" s="59" customFormat="1" ht="15.75">
      <c r="C14" s="158" t="s">
        <v>1782</v>
      </c>
      <c r="D14" s="159">
        <v>2021</v>
      </c>
      <c r="E14" s="160">
        <v>60</v>
      </c>
      <c r="F14" s="161">
        <v>10890760005</v>
      </c>
      <c r="G14" s="160">
        <v>153</v>
      </c>
      <c r="H14" s="162">
        <v>157</v>
      </c>
      <c r="I14" s="161">
        <v>1820599537</v>
      </c>
      <c r="J14" s="160">
        <v>19</v>
      </c>
      <c r="K14" s="161">
        <v>316480153</v>
      </c>
      <c r="L14" s="160">
        <v>39</v>
      </c>
      <c r="M14" s="161">
        <v>8186995297</v>
      </c>
      <c r="N14" s="160"/>
      <c r="O14" s="161"/>
      <c r="P14" s="160">
        <v>3</v>
      </c>
      <c r="Q14" s="161">
        <v>2387284555</v>
      </c>
      <c r="R14" s="127"/>
      <c r="S14" s="126"/>
      <c r="T14" s="130"/>
      <c r="U14" s="130"/>
      <c r="V14" s="130"/>
      <c r="W14" s="130"/>
      <c r="X14" s="130"/>
    </row>
    <row r="15" spans="1:24" s="59" customFormat="1" ht="15.75">
      <c r="C15" s="158"/>
      <c r="D15" s="158"/>
      <c r="E15" s="160"/>
      <c r="F15" s="161"/>
      <c r="G15" s="160"/>
      <c r="H15" s="160"/>
      <c r="I15" s="161"/>
      <c r="J15" s="160"/>
      <c r="K15" s="161"/>
      <c r="L15" s="160"/>
      <c r="M15" s="161"/>
      <c r="N15" s="160"/>
      <c r="O15" s="161"/>
      <c r="P15" s="160"/>
      <c r="Q15" s="161"/>
      <c r="R15" s="127"/>
      <c r="S15" s="126"/>
      <c r="T15" s="130"/>
      <c r="U15" s="130"/>
      <c r="V15" s="130"/>
      <c r="W15" s="130"/>
      <c r="X15" s="130"/>
    </row>
    <row r="16" spans="1:24" s="59" customFormat="1" ht="15.75">
      <c r="E16" s="132"/>
      <c r="F16" s="133"/>
      <c r="G16" s="135"/>
      <c r="H16" s="135"/>
      <c r="I16" s="135"/>
      <c r="J16" s="131"/>
      <c r="K16" s="131"/>
      <c r="L16" s="134"/>
      <c r="M16" s="134"/>
      <c r="N16" s="133"/>
      <c r="O16" s="132"/>
      <c r="P16" s="132"/>
      <c r="Q16" s="131"/>
      <c r="R16" s="127"/>
      <c r="S16" s="126"/>
      <c r="T16" s="130"/>
      <c r="U16" s="130"/>
      <c r="V16" s="130"/>
      <c r="W16" s="130"/>
      <c r="X16" s="130"/>
    </row>
    <row r="17" spans="1:20" ht="16.5" customHeight="1">
      <c r="A17" s="59"/>
      <c r="B17" s="59"/>
      <c r="C17" s="516"/>
      <c r="D17" s="516"/>
      <c r="E17" s="516"/>
      <c r="F17" s="516"/>
      <c r="G17" s="516"/>
      <c r="H17" s="516"/>
      <c r="I17" s="516"/>
      <c r="J17" s="516"/>
      <c r="K17" s="516"/>
      <c r="L17" s="516"/>
      <c r="M17" s="516"/>
      <c r="N17" s="516"/>
      <c r="O17" s="516"/>
      <c r="P17" s="516"/>
      <c r="Q17" s="516"/>
      <c r="R17" s="129"/>
      <c r="S17" s="128"/>
      <c r="T17" s="59"/>
    </row>
    <row r="18" spans="1:20" ht="15" customHeight="1">
      <c r="A18" s="59"/>
      <c r="B18" s="59"/>
      <c r="C18" s="523" t="s">
        <v>434</v>
      </c>
      <c r="D18" s="523"/>
      <c r="E18" s="523"/>
      <c r="F18" s="523"/>
      <c r="G18" s="523"/>
      <c r="H18" s="523"/>
      <c r="I18" s="523"/>
      <c r="J18" s="523"/>
      <c r="K18" s="523"/>
      <c r="L18" s="523"/>
      <c r="M18" s="523"/>
      <c r="N18" s="523"/>
      <c r="O18" s="523"/>
      <c r="P18" s="523"/>
      <c r="Q18" s="523"/>
      <c r="R18" s="517"/>
      <c r="S18" s="517"/>
      <c r="T18" s="517"/>
    </row>
    <row r="19" spans="1:20" ht="15" customHeight="1"/>
    <row r="20" spans="1:20" ht="24.75" customHeight="1">
      <c r="C20" s="518" t="s">
        <v>37</v>
      </c>
      <c r="D20" s="519" t="s">
        <v>348</v>
      </c>
      <c r="E20" s="524" t="s">
        <v>347</v>
      </c>
      <c r="F20" s="525"/>
      <c r="G20" s="525"/>
      <c r="H20" s="525"/>
      <c r="I20" s="525"/>
      <c r="J20" s="525"/>
      <c r="K20" s="525"/>
      <c r="L20" s="525"/>
      <c r="M20" s="525"/>
      <c r="N20" s="525"/>
      <c r="O20" s="525"/>
      <c r="P20" s="525"/>
      <c r="Q20" s="525"/>
      <c r="R20" s="526"/>
      <c r="S20" s="527" t="s">
        <v>346</v>
      </c>
      <c r="T20" s="527"/>
    </row>
    <row r="21" spans="1:20" ht="45" customHeight="1">
      <c r="C21" s="518"/>
      <c r="D21" s="520"/>
      <c r="E21" s="528" t="s">
        <v>83</v>
      </c>
      <c r="F21" s="528"/>
      <c r="G21" s="528" t="s">
        <v>29</v>
      </c>
      <c r="H21" s="528"/>
      <c r="I21" s="528" t="s">
        <v>86</v>
      </c>
      <c r="J21" s="528"/>
      <c r="K21" s="528" t="s">
        <v>89</v>
      </c>
      <c r="L21" s="528"/>
      <c r="M21" s="528" t="s">
        <v>91</v>
      </c>
      <c r="N21" s="528"/>
      <c r="O21" s="528" t="s">
        <v>92</v>
      </c>
      <c r="P21" s="528"/>
      <c r="Q21" s="528" t="s">
        <v>93</v>
      </c>
      <c r="R21" s="528"/>
      <c r="S21" s="527"/>
      <c r="T21" s="527"/>
    </row>
    <row r="22" spans="1:20" ht="25.5">
      <c r="C22" s="518"/>
      <c r="D22" s="521"/>
      <c r="E22" s="163" t="s">
        <v>345</v>
      </c>
      <c r="F22" s="164" t="s">
        <v>344</v>
      </c>
      <c r="G22" s="163" t="s">
        <v>345</v>
      </c>
      <c r="H22" s="164" t="s">
        <v>344</v>
      </c>
      <c r="I22" s="163" t="s">
        <v>345</v>
      </c>
      <c r="J22" s="164" t="s">
        <v>344</v>
      </c>
      <c r="K22" s="163" t="s">
        <v>345</v>
      </c>
      <c r="L22" s="164" t="s">
        <v>344</v>
      </c>
      <c r="M22" s="163" t="s">
        <v>345</v>
      </c>
      <c r="N22" s="164" t="s">
        <v>344</v>
      </c>
      <c r="O22" s="163" t="s">
        <v>345</v>
      </c>
      <c r="P22" s="164" t="s">
        <v>344</v>
      </c>
      <c r="Q22" s="163" t="s">
        <v>345</v>
      </c>
      <c r="R22" s="164" t="s">
        <v>344</v>
      </c>
      <c r="S22" s="163" t="s">
        <v>345</v>
      </c>
      <c r="T22" s="164" t="s">
        <v>344</v>
      </c>
    </row>
    <row r="23" spans="1:20" ht="15.75">
      <c r="C23" s="158" t="s">
        <v>1782</v>
      </c>
      <c r="D23" s="159">
        <v>2021</v>
      </c>
      <c r="E23" s="160">
        <v>3</v>
      </c>
      <c r="F23" s="161">
        <v>413512485</v>
      </c>
      <c r="G23" s="165">
        <v>24</v>
      </c>
      <c r="H23" s="161">
        <v>3295697226</v>
      </c>
      <c r="I23" s="160">
        <v>9</v>
      </c>
      <c r="J23" s="161">
        <v>157990935</v>
      </c>
      <c r="K23" s="160">
        <v>21</v>
      </c>
      <c r="L23" s="161">
        <v>3495744208</v>
      </c>
      <c r="M23" s="160">
        <v>3</v>
      </c>
      <c r="N23" s="161">
        <v>3527815151</v>
      </c>
      <c r="O23" s="160"/>
      <c r="P23" s="161"/>
      <c r="Q23" s="160"/>
      <c r="R23" s="161"/>
      <c r="S23" s="160"/>
      <c r="T23" s="161"/>
    </row>
    <row r="24" spans="1:20" ht="15.75">
      <c r="C24" s="158"/>
      <c r="D24" s="158"/>
      <c r="E24" s="160"/>
      <c r="F24" s="161"/>
      <c r="G24" s="160"/>
      <c r="H24" s="161"/>
      <c r="I24" s="160"/>
      <c r="J24" s="161"/>
      <c r="K24" s="160"/>
      <c r="L24" s="161"/>
      <c r="M24" s="160"/>
      <c r="N24" s="161"/>
      <c r="O24" s="160"/>
      <c r="P24" s="161"/>
      <c r="Q24" s="160"/>
      <c r="R24" s="161"/>
      <c r="S24" s="160"/>
      <c r="T24" s="161"/>
    </row>
    <row r="25" spans="1:20" ht="15.75">
      <c r="C25" s="130"/>
      <c r="D25" s="130"/>
      <c r="E25" s="142"/>
      <c r="F25" s="141"/>
      <c r="G25" s="142"/>
      <c r="H25" s="141"/>
      <c r="I25" s="142"/>
      <c r="J25" s="141"/>
      <c r="K25" s="142"/>
      <c r="L25" s="141"/>
      <c r="M25" s="142"/>
      <c r="N25" s="141"/>
      <c r="O25" s="142"/>
      <c r="P25" s="141"/>
      <c r="Q25" s="142"/>
      <c r="R25" s="141"/>
      <c r="S25" s="142"/>
      <c r="T25" s="141"/>
    </row>
    <row r="26" spans="1:20" ht="19.5" customHeight="1"/>
    <row r="27" spans="1:20" ht="31.5" customHeight="1">
      <c r="C27" s="533" t="s">
        <v>393</v>
      </c>
      <c r="D27" s="533"/>
      <c r="E27" s="533"/>
      <c r="F27" s="533"/>
      <c r="G27" s="533"/>
      <c r="H27" s="533"/>
      <c r="I27" s="533"/>
      <c r="J27" s="533"/>
      <c r="K27" s="533"/>
      <c r="L27" s="533"/>
    </row>
    <row r="29" spans="1:20" ht="15.75">
      <c r="C29" s="518" t="s">
        <v>37</v>
      </c>
      <c r="D29" s="530" t="s">
        <v>378</v>
      </c>
      <c r="E29" s="530"/>
      <c r="F29" s="530"/>
      <c r="G29" s="530"/>
      <c r="H29" s="530"/>
      <c r="I29" s="530"/>
      <c r="J29" s="138"/>
      <c r="K29" s="138"/>
      <c r="L29" s="138"/>
    </row>
    <row r="30" spans="1:20">
      <c r="C30" s="518"/>
      <c r="D30" s="528" t="s">
        <v>83</v>
      </c>
      <c r="E30" s="528"/>
      <c r="F30" s="528" t="s">
        <v>89</v>
      </c>
      <c r="G30" s="528"/>
      <c r="H30" s="528" t="s">
        <v>91</v>
      </c>
      <c r="I30" s="528"/>
      <c r="J30" s="59"/>
      <c r="K30" s="166"/>
      <c r="L30" s="166"/>
    </row>
    <row r="31" spans="1:20" ht="25.5">
      <c r="C31" s="518"/>
      <c r="D31" s="163" t="s">
        <v>394</v>
      </c>
      <c r="E31" s="163" t="s">
        <v>360</v>
      </c>
      <c r="F31" s="163" t="s">
        <v>394</v>
      </c>
      <c r="G31" s="163" t="s">
        <v>360</v>
      </c>
      <c r="H31" s="163" t="s">
        <v>394</v>
      </c>
      <c r="I31" s="163" t="s">
        <v>360</v>
      </c>
      <c r="J31" s="167"/>
      <c r="K31" s="128"/>
      <c r="L31" s="167"/>
      <c r="O31" s="125"/>
      <c r="P31" s="124"/>
      <c r="Q31" s="35"/>
      <c r="R31" s="35"/>
      <c r="S31" s="35"/>
    </row>
    <row r="32" spans="1:20">
      <c r="C32" s="158" t="s">
        <v>1782</v>
      </c>
      <c r="D32" s="158" t="s">
        <v>1282</v>
      </c>
      <c r="E32" s="158">
        <v>3</v>
      </c>
      <c r="F32" s="158"/>
      <c r="G32" s="158"/>
      <c r="H32" s="158"/>
      <c r="I32" s="158"/>
      <c r="J32" s="114"/>
      <c r="K32" s="124"/>
      <c r="O32" s="125"/>
      <c r="P32" s="124"/>
      <c r="Q32" s="35"/>
      <c r="R32" s="35"/>
      <c r="S32" s="35"/>
    </row>
    <row r="33" spans="3:19">
      <c r="C33" s="158" t="s">
        <v>1782</v>
      </c>
      <c r="D33" s="158" t="s">
        <v>1284</v>
      </c>
      <c r="E33" s="158">
        <v>2</v>
      </c>
      <c r="F33" s="158"/>
      <c r="G33" s="158"/>
      <c r="H33" s="158"/>
      <c r="I33" s="158"/>
      <c r="J33" s="114"/>
      <c r="K33" s="124"/>
      <c r="O33" s="125"/>
      <c r="P33" s="124"/>
      <c r="Q33" s="35"/>
      <c r="R33" s="35"/>
      <c r="S33" s="35"/>
    </row>
    <row r="34" spans="3:19">
      <c r="C34" s="158" t="s">
        <v>1782</v>
      </c>
      <c r="D34" s="158" t="s">
        <v>1286</v>
      </c>
      <c r="E34" s="158">
        <v>2</v>
      </c>
      <c r="F34" s="158"/>
      <c r="G34" s="158"/>
      <c r="H34" s="158"/>
      <c r="I34" s="158"/>
      <c r="J34" s="114"/>
      <c r="K34" s="124"/>
      <c r="O34" s="125"/>
      <c r="P34" s="124"/>
      <c r="Q34" s="35"/>
      <c r="R34" s="35"/>
      <c r="S34" s="35"/>
    </row>
    <row r="35" spans="3:19">
      <c r="C35" s="158" t="s">
        <v>1782</v>
      </c>
      <c r="D35" s="158"/>
      <c r="E35" s="158"/>
      <c r="F35" s="158" t="s">
        <v>1190</v>
      </c>
      <c r="G35" s="158">
        <v>9</v>
      </c>
      <c r="H35" s="158"/>
      <c r="I35" s="158"/>
      <c r="J35" s="114"/>
      <c r="K35" s="124"/>
      <c r="O35" s="125"/>
      <c r="P35" s="124"/>
      <c r="Q35" s="35"/>
      <c r="R35" s="35"/>
      <c r="S35" s="35"/>
    </row>
    <row r="36" spans="3:19">
      <c r="C36" s="158" t="s">
        <v>1782</v>
      </c>
      <c r="D36" s="158"/>
      <c r="E36" s="158"/>
      <c r="F36" s="158" t="s">
        <v>1198</v>
      </c>
      <c r="G36" s="158">
        <v>20</v>
      </c>
      <c r="H36" s="158"/>
      <c r="I36" s="158"/>
      <c r="J36" s="114"/>
      <c r="K36" s="124"/>
      <c r="O36" s="125"/>
      <c r="P36" s="124"/>
      <c r="Q36" s="35"/>
      <c r="R36" s="35"/>
      <c r="S36" s="35"/>
    </row>
    <row r="37" spans="3:19">
      <c r="C37" s="158" t="s">
        <v>1782</v>
      </c>
      <c r="D37" s="158"/>
      <c r="E37" s="158"/>
      <c r="F37" s="158" t="s">
        <v>1208</v>
      </c>
      <c r="G37" s="158">
        <v>5</v>
      </c>
      <c r="H37" s="158"/>
      <c r="I37" s="158"/>
      <c r="J37" s="114"/>
      <c r="K37" s="124"/>
      <c r="O37" s="125"/>
      <c r="P37" s="124"/>
      <c r="Q37" s="35"/>
      <c r="R37" s="35"/>
      <c r="S37" s="35"/>
    </row>
    <row r="38" spans="3:19">
      <c r="C38" s="158" t="s">
        <v>1782</v>
      </c>
      <c r="D38" s="158"/>
      <c r="E38" s="158"/>
      <c r="F38" s="158" t="s">
        <v>1212</v>
      </c>
      <c r="G38" s="158">
        <v>6</v>
      </c>
      <c r="H38" s="158"/>
      <c r="I38" s="158"/>
      <c r="J38" s="114"/>
      <c r="K38" s="124"/>
      <c r="O38" s="125"/>
      <c r="P38" s="124"/>
      <c r="Q38" s="35"/>
      <c r="R38" s="35"/>
      <c r="S38" s="35"/>
    </row>
    <row r="39" spans="3:19">
      <c r="C39" s="158" t="s">
        <v>1782</v>
      </c>
      <c r="D39" s="158"/>
      <c r="E39" s="158"/>
      <c r="F39" s="158" t="s">
        <v>1224</v>
      </c>
      <c r="G39" s="158">
        <v>4</v>
      </c>
      <c r="H39" s="158"/>
      <c r="I39" s="158"/>
      <c r="J39" s="114"/>
      <c r="K39" s="124"/>
      <c r="O39" s="125"/>
      <c r="P39" s="124"/>
      <c r="Q39" s="35"/>
      <c r="R39" s="35"/>
      <c r="S39" s="35"/>
    </row>
    <row r="40" spans="3:19">
      <c r="C40" s="158" t="s">
        <v>1782</v>
      </c>
      <c r="D40" s="158"/>
      <c r="E40" s="158"/>
      <c r="F40" s="158" t="s">
        <v>1232</v>
      </c>
      <c r="G40" s="158">
        <v>1</v>
      </c>
      <c r="H40" s="158"/>
      <c r="I40" s="158"/>
      <c r="J40" s="114"/>
      <c r="K40" s="124"/>
      <c r="O40" s="125"/>
      <c r="P40" s="124"/>
      <c r="Q40" s="35"/>
      <c r="R40" s="35"/>
      <c r="S40" s="35"/>
    </row>
    <row r="41" spans="3:19">
      <c r="C41" s="158" t="s">
        <v>1782</v>
      </c>
      <c r="D41" s="158"/>
      <c r="E41" s="158"/>
      <c r="F41" s="158" t="s">
        <v>1248</v>
      </c>
      <c r="G41" s="158">
        <v>3</v>
      </c>
      <c r="H41" s="158"/>
      <c r="I41" s="158"/>
      <c r="J41" s="114"/>
      <c r="K41" s="124"/>
      <c r="O41" s="125"/>
      <c r="P41" s="124"/>
      <c r="Q41" s="35"/>
      <c r="R41" s="35"/>
      <c r="S41" s="35"/>
    </row>
    <row r="42" spans="3:19">
      <c r="C42" s="158" t="s">
        <v>1782</v>
      </c>
      <c r="D42" s="158"/>
      <c r="E42" s="158"/>
      <c r="F42" s="158" t="s">
        <v>1250</v>
      </c>
      <c r="G42" s="158">
        <v>1</v>
      </c>
      <c r="H42" s="158"/>
      <c r="I42" s="158"/>
      <c r="J42" s="114"/>
      <c r="K42" s="124"/>
      <c r="O42" s="125"/>
      <c r="P42" s="124"/>
      <c r="Q42" s="35"/>
      <c r="R42" s="35"/>
      <c r="S42" s="35"/>
    </row>
    <row r="43" spans="3:19">
      <c r="C43" s="158" t="s">
        <v>1782</v>
      </c>
      <c r="D43" s="158"/>
      <c r="E43" s="158"/>
      <c r="F43" s="158" t="s">
        <v>1256</v>
      </c>
      <c r="G43" s="158">
        <v>4</v>
      </c>
      <c r="H43" s="158"/>
      <c r="I43" s="158"/>
      <c r="J43" s="114"/>
      <c r="K43" s="124"/>
      <c r="O43" s="125"/>
      <c r="P43" s="124"/>
      <c r="Q43" s="35"/>
      <c r="R43" s="35"/>
      <c r="S43" s="35"/>
    </row>
    <row r="44" spans="3:19">
      <c r="C44" s="158" t="s">
        <v>1782</v>
      </c>
      <c r="D44" s="158"/>
      <c r="E44" s="158"/>
      <c r="F44" s="158" t="s">
        <v>1262</v>
      </c>
      <c r="G44" s="158">
        <v>15</v>
      </c>
      <c r="H44" s="158"/>
      <c r="I44" s="158"/>
      <c r="J44" s="114"/>
      <c r="K44" s="124"/>
      <c r="O44" s="125"/>
      <c r="P44" s="124"/>
      <c r="Q44" s="35"/>
      <c r="R44" s="35"/>
      <c r="S44" s="35"/>
    </row>
    <row r="45" spans="3:19">
      <c r="C45" s="158" t="s">
        <v>1782</v>
      </c>
      <c r="D45" s="158"/>
      <c r="E45" s="158"/>
      <c r="F45" s="158" t="s">
        <v>1264</v>
      </c>
      <c r="G45" s="158">
        <v>2</v>
      </c>
      <c r="H45" s="158"/>
      <c r="I45" s="158"/>
      <c r="J45" s="114"/>
      <c r="K45" s="124"/>
      <c r="O45" s="125"/>
      <c r="P45" s="124"/>
      <c r="Q45" s="35"/>
      <c r="R45" s="35"/>
      <c r="S45" s="35"/>
    </row>
    <row r="46" spans="3:19">
      <c r="C46" s="158" t="s">
        <v>1782</v>
      </c>
      <c r="D46" s="158"/>
      <c r="E46" s="158"/>
      <c r="F46" s="158" t="s">
        <v>1270</v>
      </c>
      <c r="G46" s="158">
        <v>3</v>
      </c>
      <c r="H46" s="158"/>
      <c r="I46" s="158"/>
      <c r="J46" s="114"/>
      <c r="K46" s="124"/>
      <c r="O46" s="125"/>
      <c r="P46" s="124"/>
      <c r="Q46" s="35"/>
      <c r="R46" s="35"/>
      <c r="S46" s="35"/>
    </row>
    <row r="47" spans="3:19">
      <c r="C47" s="158" t="s">
        <v>1782</v>
      </c>
      <c r="D47" s="158"/>
      <c r="E47" s="158"/>
      <c r="F47" s="158" t="s">
        <v>1276</v>
      </c>
      <c r="G47" s="158">
        <v>7</v>
      </c>
      <c r="H47" s="158"/>
      <c r="I47" s="158"/>
      <c r="J47" s="114"/>
      <c r="K47" s="124"/>
      <c r="O47" s="125"/>
      <c r="P47" s="124"/>
      <c r="Q47" s="35"/>
      <c r="R47" s="35"/>
      <c r="S47" s="35"/>
    </row>
    <row r="48" spans="3:19">
      <c r="C48" s="158" t="s">
        <v>1782</v>
      </c>
      <c r="D48" s="158"/>
      <c r="E48" s="158"/>
      <c r="F48" s="158" t="s">
        <v>1278</v>
      </c>
      <c r="G48" s="158">
        <v>11</v>
      </c>
      <c r="H48" s="158"/>
      <c r="I48" s="158"/>
      <c r="J48" s="114"/>
      <c r="K48" s="124"/>
      <c r="O48" s="125"/>
      <c r="P48" s="124"/>
      <c r="Q48" s="35"/>
      <c r="R48" s="35"/>
      <c r="S48" s="35"/>
    </row>
    <row r="49" spans="3:19">
      <c r="C49" s="158" t="s">
        <v>1782</v>
      </c>
      <c r="D49" s="158"/>
      <c r="E49" s="158"/>
      <c r="F49" s="158" t="s">
        <v>1280</v>
      </c>
      <c r="G49" s="158">
        <v>4</v>
      </c>
      <c r="H49" s="158"/>
      <c r="I49" s="158"/>
      <c r="J49" s="114"/>
      <c r="K49" s="124"/>
      <c r="O49" s="125"/>
      <c r="P49" s="124"/>
      <c r="Q49" s="35"/>
      <c r="R49" s="35"/>
      <c r="S49" s="35"/>
    </row>
    <row r="50" spans="3:19">
      <c r="C50" s="158" t="s">
        <v>1782</v>
      </c>
      <c r="D50" s="158"/>
      <c r="E50" s="158"/>
      <c r="F50" s="158" t="s">
        <v>1290</v>
      </c>
      <c r="G50" s="158">
        <v>1</v>
      </c>
      <c r="H50" s="158"/>
      <c r="I50" s="158"/>
      <c r="J50" s="114"/>
      <c r="K50" s="124"/>
      <c r="O50" s="125"/>
      <c r="P50" s="124"/>
      <c r="Q50" s="35"/>
      <c r="R50" s="35"/>
      <c r="S50" s="35"/>
    </row>
    <row r="51" spans="3:19">
      <c r="C51" s="158" t="s">
        <v>1782</v>
      </c>
      <c r="D51" s="158"/>
      <c r="E51" s="158"/>
      <c r="F51" s="158" t="s">
        <v>1292</v>
      </c>
      <c r="G51" s="158">
        <v>1</v>
      </c>
      <c r="H51" s="158"/>
      <c r="I51" s="158"/>
      <c r="J51" s="114"/>
      <c r="K51" s="124"/>
      <c r="O51" s="125"/>
      <c r="P51" s="124"/>
      <c r="Q51" s="35"/>
      <c r="R51" s="35"/>
      <c r="S51" s="35"/>
    </row>
    <row r="52" spans="3:19">
      <c r="C52" s="158" t="s">
        <v>1782</v>
      </c>
      <c r="D52" s="158"/>
      <c r="E52" s="158"/>
      <c r="F52" s="158" t="s">
        <v>1294</v>
      </c>
      <c r="G52" s="158">
        <v>1</v>
      </c>
      <c r="H52" s="158"/>
      <c r="I52" s="158"/>
      <c r="J52" s="114"/>
      <c r="K52" s="124"/>
      <c r="O52" s="125"/>
      <c r="P52" s="124"/>
      <c r="Q52" s="35"/>
      <c r="R52" s="35"/>
      <c r="S52" s="35"/>
    </row>
    <row r="53" spans="3:19">
      <c r="C53" s="158" t="s">
        <v>1782</v>
      </c>
      <c r="D53" s="158"/>
      <c r="E53" s="158"/>
      <c r="F53" s="158" t="s">
        <v>1296</v>
      </c>
      <c r="G53" s="158">
        <v>1</v>
      </c>
      <c r="H53" s="158"/>
      <c r="I53" s="158"/>
      <c r="J53" s="114"/>
      <c r="K53" s="124"/>
      <c r="O53" s="125"/>
      <c r="P53" s="124"/>
      <c r="Q53" s="35"/>
      <c r="R53" s="35"/>
      <c r="S53" s="35"/>
    </row>
    <row r="54" spans="3:19">
      <c r="C54" s="158" t="s">
        <v>1782</v>
      </c>
      <c r="D54" s="158"/>
      <c r="E54" s="158"/>
      <c r="F54" s="158" t="s">
        <v>1298</v>
      </c>
      <c r="G54" s="158">
        <v>1</v>
      </c>
      <c r="H54" s="158"/>
      <c r="I54" s="158"/>
      <c r="J54" s="114"/>
      <c r="K54" s="124"/>
      <c r="O54" s="125"/>
      <c r="P54" s="124"/>
      <c r="Q54" s="35"/>
      <c r="R54" s="35"/>
      <c r="S54" s="35"/>
    </row>
    <row r="55" spans="3:19">
      <c r="C55" s="158" t="s">
        <v>1782</v>
      </c>
      <c r="D55" s="158"/>
      <c r="E55" s="158"/>
      <c r="F55" s="158"/>
      <c r="G55" s="158"/>
      <c r="H55" s="158" t="s">
        <v>1254</v>
      </c>
      <c r="I55" s="158">
        <v>2</v>
      </c>
      <c r="J55" s="114"/>
      <c r="K55" s="124"/>
      <c r="O55" s="125"/>
      <c r="P55" s="124"/>
      <c r="Q55" s="35"/>
      <c r="R55" s="35"/>
      <c r="S55" s="35"/>
    </row>
    <row r="56" spans="3:19">
      <c r="C56" s="158" t="s">
        <v>1782</v>
      </c>
      <c r="D56" s="158"/>
      <c r="E56" s="158"/>
      <c r="F56" s="158"/>
      <c r="G56" s="158"/>
      <c r="H56" s="158" t="s">
        <v>1268</v>
      </c>
      <c r="I56" s="158">
        <v>4</v>
      </c>
      <c r="J56" s="114"/>
      <c r="K56" s="124"/>
      <c r="O56" s="125"/>
      <c r="P56" s="124"/>
      <c r="Q56" s="35"/>
      <c r="R56" s="35"/>
      <c r="S56" s="35"/>
    </row>
    <row r="57" spans="3:19">
      <c r="C57" s="158" t="s">
        <v>1782</v>
      </c>
      <c r="D57" s="158"/>
      <c r="E57" s="158"/>
      <c r="F57" s="158"/>
      <c r="G57" s="158"/>
      <c r="H57" s="158" t="s">
        <v>1288</v>
      </c>
      <c r="I57" s="158">
        <v>8</v>
      </c>
      <c r="J57" s="114"/>
      <c r="K57" s="124"/>
      <c r="O57" s="125"/>
      <c r="P57" s="124"/>
      <c r="Q57" s="35"/>
      <c r="R57" s="35"/>
      <c r="S57" s="35"/>
    </row>
    <row r="59" spans="3:19">
      <c r="C59" s="517"/>
      <c r="D59" s="517"/>
      <c r="E59" s="517"/>
      <c r="F59" s="517"/>
    </row>
    <row r="60" spans="3:19">
      <c r="C60" s="517"/>
      <c r="D60" s="517"/>
      <c r="E60" s="517"/>
      <c r="F60" s="517"/>
    </row>
    <row r="61" spans="3:19">
      <c r="C61" s="517"/>
      <c r="D61" s="517"/>
      <c r="E61" s="517"/>
      <c r="F61" s="517"/>
    </row>
  </sheetData>
  <mergeCells count="39">
    <mergeCell ref="C27:L27"/>
    <mergeCell ref="C59:F61"/>
    <mergeCell ref="C29:C31"/>
    <mergeCell ref="D30:E30"/>
    <mergeCell ref="F30:G30"/>
    <mergeCell ref="H30:I30"/>
    <mergeCell ref="D29:I29"/>
    <mergeCell ref="V12:W12"/>
    <mergeCell ref="E2:S2"/>
    <mergeCell ref="E3:S3"/>
    <mergeCell ref="C8:Q9"/>
    <mergeCell ref="C11:C13"/>
    <mergeCell ref="D11:D13"/>
    <mergeCell ref="E11:I11"/>
    <mergeCell ref="J11:Q11"/>
    <mergeCell ref="E12:F12"/>
    <mergeCell ref="G12:I12"/>
    <mergeCell ref="T12:U12"/>
    <mergeCell ref="L12:M12"/>
    <mergeCell ref="N12:O12"/>
    <mergeCell ref="R12:S12"/>
    <mergeCell ref="C10:Q10"/>
    <mergeCell ref="C5:Q6"/>
    <mergeCell ref="C17:Q17"/>
    <mergeCell ref="R18:T18"/>
    <mergeCell ref="C20:C22"/>
    <mergeCell ref="D20:D22"/>
    <mergeCell ref="J12:K12"/>
    <mergeCell ref="C18:Q18"/>
    <mergeCell ref="P12:Q12"/>
    <mergeCell ref="E20:R20"/>
    <mergeCell ref="S20:T21"/>
    <mergeCell ref="E21:F21"/>
    <mergeCell ref="G21:H21"/>
    <mergeCell ref="I21:J21"/>
    <mergeCell ref="K21:L21"/>
    <mergeCell ref="M21:N21"/>
    <mergeCell ref="O21:P21"/>
    <mergeCell ref="Q21:R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1"/>
  <dimension ref="B1:E105"/>
  <sheetViews>
    <sheetView topLeftCell="A8" zoomScale="106" zoomScaleNormal="106" workbookViewId="0">
      <selection activeCell="A17" sqref="A17"/>
    </sheetView>
  </sheetViews>
  <sheetFormatPr baseColWidth="10" defaultColWidth="11.42578125" defaultRowHeight="15"/>
  <cols>
    <col min="1" max="1" width="8" style="35" customWidth="1"/>
    <col min="2" max="2" width="7.42578125" style="35" customWidth="1"/>
    <col min="3" max="3" width="34.85546875" style="35" customWidth="1"/>
    <col min="4" max="4" width="84.42578125" style="35" customWidth="1"/>
    <col min="5" max="16384" width="11.42578125" style="35"/>
  </cols>
  <sheetData>
    <row r="1" spans="2:4" ht="15.75" thickBot="1"/>
    <row r="2" spans="2:4" ht="29.25" customHeight="1">
      <c r="B2" s="557" t="s">
        <v>375</v>
      </c>
      <c r="C2" s="558"/>
      <c r="D2" s="559"/>
    </row>
    <row r="3" spans="2:4" ht="259.5" customHeight="1">
      <c r="B3" s="560" t="s">
        <v>465</v>
      </c>
      <c r="C3" s="561"/>
      <c r="D3" s="562"/>
    </row>
    <row r="4" spans="2:4" ht="67.5" customHeight="1">
      <c r="B4" s="548" t="s">
        <v>480</v>
      </c>
      <c r="C4" s="549"/>
      <c r="D4" s="550"/>
    </row>
    <row r="5" spans="2:4" ht="44.25" customHeight="1">
      <c r="B5" s="563" t="s">
        <v>482</v>
      </c>
      <c r="C5" s="564"/>
      <c r="D5" s="565"/>
    </row>
    <row r="6" spans="2:4" ht="25.5" customHeight="1">
      <c r="B6" s="563" t="s">
        <v>376</v>
      </c>
      <c r="C6" s="564"/>
      <c r="D6" s="565"/>
    </row>
    <row r="7" spans="2:4" ht="50.25" customHeight="1">
      <c r="B7" s="563" t="s">
        <v>466</v>
      </c>
      <c r="C7" s="564"/>
      <c r="D7" s="565"/>
    </row>
    <row r="8" spans="2:4" ht="25.5" customHeight="1">
      <c r="B8" s="548" t="s">
        <v>435</v>
      </c>
      <c r="C8" s="549"/>
      <c r="D8" s="550"/>
    </row>
    <row r="9" spans="2:4" ht="60.75" customHeight="1">
      <c r="B9" s="548" t="s">
        <v>436</v>
      </c>
      <c r="C9" s="549"/>
      <c r="D9" s="550"/>
    </row>
    <row r="10" spans="2:4" ht="55.5" customHeight="1">
      <c r="B10" s="563" t="s">
        <v>472</v>
      </c>
      <c r="C10" s="564"/>
      <c r="D10" s="565"/>
    </row>
    <row r="11" spans="2:4" ht="53.25" customHeight="1" thickBot="1">
      <c r="B11" s="554" t="s">
        <v>437</v>
      </c>
      <c r="C11" s="555"/>
      <c r="D11" s="556"/>
    </row>
    <row r="13" spans="2:4" ht="15.75" thickBot="1">
      <c r="B13" s="551" t="s">
        <v>36</v>
      </c>
      <c r="C13" s="552"/>
      <c r="D13" s="553"/>
    </row>
    <row r="14" spans="2:4" ht="15.75" thickBot="1">
      <c r="B14" s="206">
        <v>1</v>
      </c>
      <c r="C14" s="207" t="s">
        <v>37</v>
      </c>
      <c r="D14" s="207" t="s">
        <v>38</v>
      </c>
    </row>
    <row r="15" spans="2:4" ht="15.75" thickBot="1">
      <c r="B15" s="206">
        <v>2</v>
      </c>
      <c r="C15" s="207" t="s">
        <v>39</v>
      </c>
      <c r="D15" s="207" t="s">
        <v>259</v>
      </c>
    </row>
    <row r="16" spans="2:4" ht="26.25" thickBot="1">
      <c r="B16" s="206">
        <v>3</v>
      </c>
      <c r="C16" s="207" t="s">
        <v>40</v>
      </c>
      <c r="D16" s="1" t="s">
        <v>473</v>
      </c>
    </row>
    <row r="17" spans="2:5" ht="26.25" thickBot="1">
      <c r="B17" s="206">
        <v>4</v>
      </c>
      <c r="C17" s="207" t="s">
        <v>171</v>
      </c>
      <c r="D17" s="1" t="s">
        <v>474</v>
      </c>
    </row>
    <row r="18" spans="2:5" ht="26.25" thickBot="1">
      <c r="B18" s="206">
        <v>5</v>
      </c>
      <c r="C18" s="207" t="s">
        <v>41</v>
      </c>
      <c r="D18" s="1" t="s">
        <v>475</v>
      </c>
    </row>
    <row r="19" spans="2:5" ht="25.5">
      <c r="B19" s="206">
        <v>6</v>
      </c>
      <c r="C19" s="207" t="s">
        <v>172</v>
      </c>
      <c r="D19" s="1" t="s">
        <v>476</v>
      </c>
    </row>
    <row r="20" spans="2:5" ht="39" thickBot="1">
      <c r="B20" s="206">
        <v>7</v>
      </c>
      <c r="C20" s="207" t="s">
        <v>42</v>
      </c>
      <c r="D20" s="1" t="s">
        <v>477</v>
      </c>
    </row>
    <row r="21" spans="2:5" ht="26.25" thickBot="1">
      <c r="B21" s="206">
        <v>8</v>
      </c>
      <c r="C21" s="207" t="s">
        <v>173</v>
      </c>
      <c r="D21" s="1" t="s">
        <v>438</v>
      </c>
    </row>
    <row r="22" spans="2:5" ht="39" thickBot="1">
      <c r="B22" s="206">
        <v>9</v>
      </c>
      <c r="C22" s="207" t="s">
        <v>377</v>
      </c>
      <c r="D22" s="207" t="s">
        <v>169</v>
      </c>
    </row>
    <row r="23" spans="2:5" ht="15.75" thickBot="1">
      <c r="B23" s="208"/>
      <c r="C23" s="208"/>
      <c r="D23" s="208"/>
    </row>
    <row r="24" spans="2:5" ht="15.75" thickBot="1">
      <c r="B24" s="538" t="s">
        <v>43</v>
      </c>
      <c r="C24" s="539"/>
      <c r="D24" s="540"/>
    </row>
    <row r="25" spans="2:5" ht="25.5">
      <c r="B25" s="534">
        <v>1</v>
      </c>
      <c r="C25" s="536" t="s">
        <v>44</v>
      </c>
      <c r="D25" s="209" t="s">
        <v>439</v>
      </c>
      <c r="E25" s="96"/>
    </row>
    <row r="26" spans="2:5" ht="39" thickBot="1">
      <c r="B26" s="535"/>
      <c r="C26" s="537"/>
      <c r="D26" s="207" t="s">
        <v>440</v>
      </c>
    </row>
    <row r="27" spans="2:5" ht="15.75" thickBot="1">
      <c r="B27" s="206">
        <v>2</v>
      </c>
      <c r="C27" s="207" t="s">
        <v>4</v>
      </c>
      <c r="D27" s="207" t="s">
        <v>427</v>
      </c>
    </row>
    <row r="28" spans="2:5" ht="26.25" thickBot="1">
      <c r="B28" s="534">
        <v>3</v>
      </c>
      <c r="C28" s="207" t="s">
        <v>45</v>
      </c>
      <c r="D28" s="207" t="s">
        <v>467</v>
      </c>
    </row>
    <row r="29" spans="2:5" ht="15.75" thickBot="1">
      <c r="B29" s="535"/>
      <c r="C29" s="207" t="s">
        <v>361</v>
      </c>
      <c r="D29" s="212" t="s">
        <v>468</v>
      </c>
    </row>
    <row r="30" spans="2:5" ht="38.25">
      <c r="B30" s="534">
        <v>4</v>
      </c>
      <c r="C30" s="536" t="s">
        <v>46</v>
      </c>
      <c r="D30" s="210" t="s">
        <v>483</v>
      </c>
    </row>
    <row r="31" spans="2:5" ht="26.25" thickBot="1">
      <c r="B31" s="541"/>
      <c r="C31" s="537"/>
      <c r="D31" s="207" t="s">
        <v>441</v>
      </c>
    </row>
    <row r="32" spans="2:5" ht="39" thickBot="1">
      <c r="B32" s="541"/>
      <c r="C32" s="207" t="s">
        <v>47</v>
      </c>
      <c r="D32" s="207" t="s">
        <v>395</v>
      </c>
    </row>
    <row r="33" spans="2:4" ht="51.75" thickBot="1">
      <c r="B33" s="541"/>
      <c r="C33" s="207" t="s">
        <v>48</v>
      </c>
      <c r="D33" s="207" t="s">
        <v>396</v>
      </c>
    </row>
    <row r="34" spans="2:4" ht="38.25">
      <c r="B34" s="541"/>
      <c r="C34" s="536" t="s">
        <v>49</v>
      </c>
      <c r="D34" s="210" t="s">
        <v>397</v>
      </c>
    </row>
    <row r="35" spans="2:4" ht="26.25" thickBot="1">
      <c r="B35" s="541"/>
      <c r="C35" s="537"/>
      <c r="D35" s="207" t="s">
        <v>398</v>
      </c>
    </row>
    <row r="36" spans="2:4" ht="39" thickBot="1">
      <c r="B36" s="541"/>
      <c r="C36" s="207" t="s">
        <v>50</v>
      </c>
      <c r="D36" s="207" t="s">
        <v>399</v>
      </c>
    </row>
    <row r="37" spans="2:4" ht="39" thickBot="1">
      <c r="B37" s="541"/>
      <c r="C37" s="207" t="s">
        <v>51</v>
      </c>
      <c r="D37" s="207" t="s">
        <v>371</v>
      </c>
    </row>
    <row r="38" spans="2:4" ht="51.75" thickBot="1">
      <c r="B38" s="541"/>
      <c r="C38" s="207" t="s">
        <v>52</v>
      </c>
      <c r="D38" s="207" t="s">
        <v>400</v>
      </c>
    </row>
    <row r="39" spans="2:4" ht="39" thickBot="1">
      <c r="B39" s="541"/>
      <c r="C39" s="207" t="s">
        <v>53</v>
      </c>
      <c r="D39" s="207" t="s">
        <v>401</v>
      </c>
    </row>
    <row r="40" spans="2:4" ht="26.25" thickBot="1">
      <c r="B40" s="541"/>
      <c r="C40" s="207" t="s">
        <v>54</v>
      </c>
      <c r="D40" s="207" t="s">
        <v>402</v>
      </c>
    </row>
    <row r="41" spans="2:4" ht="26.25" thickBot="1">
      <c r="B41" s="541"/>
      <c r="C41" s="207" t="s">
        <v>55</v>
      </c>
      <c r="D41" s="207" t="s">
        <v>372</v>
      </c>
    </row>
    <row r="42" spans="2:4" ht="51.75" thickBot="1">
      <c r="B42" s="541"/>
      <c r="C42" s="207" t="s">
        <v>28</v>
      </c>
      <c r="D42" s="207" t="s">
        <v>373</v>
      </c>
    </row>
    <row r="43" spans="2:4" ht="39" thickBot="1">
      <c r="B43" s="541"/>
      <c r="C43" s="207" t="s">
        <v>56</v>
      </c>
      <c r="D43" s="207" t="s">
        <v>57</v>
      </c>
    </row>
    <row r="44" spans="2:4" ht="26.25" thickBot="1">
      <c r="B44" s="541"/>
      <c r="C44" s="207" t="s">
        <v>58</v>
      </c>
      <c r="D44" s="207" t="s">
        <v>403</v>
      </c>
    </row>
    <row r="45" spans="2:4" ht="26.25" thickBot="1">
      <c r="B45" s="541"/>
      <c r="C45" s="207" t="s">
        <v>59</v>
      </c>
      <c r="D45" s="207" t="s">
        <v>404</v>
      </c>
    </row>
    <row r="46" spans="2:4" ht="115.5" thickBot="1">
      <c r="B46" s="541"/>
      <c r="C46" s="207" t="s">
        <v>60</v>
      </c>
      <c r="D46" s="207" t="s">
        <v>405</v>
      </c>
    </row>
    <row r="47" spans="2:4" ht="39" thickBot="1">
      <c r="B47" s="541"/>
      <c r="C47" s="207" t="s">
        <v>61</v>
      </c>
      <c r="D47" s="207" t="s">
        <v>406</v>
      </c>
    </row>
    <row r="48" spans="2:4" ht="51.75" thickBot="1">
      <c r="B48" s="541"/>
      <c r="C48" s="207" t="s">
        <v>62</v>
      </c>
      <c r="D48" s="207" t="s">
        <v>407</v>
      </c>
    </row>
    <row r="49" spans="2:4" ht="51.75" thickBot="1">
      <c r="B49" s="541"/>
      <c r="C49" s="207" t="s">
        <v>63</v>
      </c>
      <c r="D49" s="207" t="s">
        <v>408</v>
      </c>
    </row>
    <row r="50" spans="2:4" ht="26.25" thickBot="1">
      <c r="B50" s="541"/>
      <c r="C50" s="207" t="s">
        <v>64</v>
      </c>
      <c r="D50" s="207" t="s">
        <v>409</v>
      </c>
    </row>
    <row r="51" spans="2:4" ht="15.75" thickBot="1">
      <c r="B51" s="541"/>
      <c r="C51" s="207" t="s">
        <v>65</v>
      </c>
      <c r="D51" s="207" t="s">
        <v>410</v>
      </c>
    </row>
    <row r="52" spans="2:4" ht="51.75" thickBot="1">
      <c r="B52" s="535"/>
      <c r="C52" s="1" t="s">
        <v>106</v>
      </c>
      <c r="D52" s="1" t="s">
        <v>481</v>
      </c>
    </row>
    <row r="53" spans="2:4" ht="25.5">
      <c r="B53" s="534">
        <v>5</v>
      </c>
      <c r="C53" s="536" t="s">
        <v>6</v>
      </c>
      <c r="D53" s="210" t="s">
        <v>411</v>
      </c>
    </row>
    <row r="54" spans="2:4" ht="26.25" thickBot="1">
      <c r="B54" s="541"/>
      <c r="C54" s="542"/>
      <c r="D54" s="1" t="s">
        <v>442</v>
      </c>
    </row>
    <row r="55" spans="2:4" ht="51.75" thickBot="1">
      <c r="B55" s="535"/>
      <c r="C55" s="537"/>
      <c r="D55" s="207" t="s">
        <v>412</v>
      </c>
    </row>
    <row r="56" spans="2:4" ht="51.75" thickBot="1">
      <c r="B56" s="206">
        <v>6</v>
      </c>
      <c r="C56" s="207" t="s">
        <v>7</v>
      </c>
      <c r="D56" s="1" t="s">
        <v>443</v>
      </c>
    </row>
    <row r="57" spans="2:4" ht="15.75" thickBot="1">
      <c r="B57" s="206">
        <v>7</v>
      </c>
      <c r="C57" s="207" t="s">
        <v>8</v>
      </c>
      <c r="D57" s="207" t="s">
        <v>413</v>
      </c>
    </row>
    <row r="58" spans="2:4" ht="39" thickBot="1">
      <c r="B58" s="534">
        <v>8</v>
      </c>
      <c r="C58" s="207" t="s">
        <v>9</v>
      </c>
      <c r="D58" s="1" t="s">
        <v>444</v>
      </c>
    </row>
    <row r="59" spans="2:4" ht="26.25" thickBot="1">
      <c r="B59" s="541"/>
      <c r="C59" s="210" t="s">
        <v>271</v>
      </c>
      <c r="D59" s="220" t="s">
        <v>478</v>
      </c>
    </row>
    <row r="60" spans="2:4" ht="25.5">
      <c r="B60" s="541"/>
      <c r="C60" s="546" t="s">
        <v>10</v>
      </c>
      <c r="D60" s="241" t="s">
        <v>445</v>
      </c>
    </row>
    <row r="61" spans="2:4" ht="64.5" thickBot="1">
      <c r="B61" s="535"/>
      <c r="C61" s="547"/>
      <c r="D61" s="98" t="s">
        <v>484</v>
      </c>
    </row>
    <row r="62" spans="2:4" ht="26.25" thickBot="1">
      <c r="B62" s="206">
        <v>9</v>
      </c>
      <c r="C62" s="207" t="s">
        <v>12</v>
      </c>
      <c r="D62" s="1" t="s">
        <v>446</v>
      </c>
    </row>
    <row r="63" spans="2:4" ht="26.25" thickBot="1">
      <c r="B63" s="211">
        <v>10</v>
      </c>
      <c r="C63" s="207" t="s">
        <v>360</v>
      </c>
      <c r="D63" s="207" t="s">
        <v>414</v>
      </c>
    </row>
    <row r="64" spans="2:4" ht="39" thickBot="1">
      <c r="B64" s="534">
        <v>11</v>
      </c>
      <c r="C64" s="207" t="s">
        <v>66</v>
      </c>
      <c r="D64" s="207" t="s">
        <v>415</v>
      </c>
    </row>
    <row r="65" spans="2:4" ht="64.5" thickBot="1">
      <c r="B65" s="541"/>
      <c r="C65" s="207" t="s">
        <v>67</v>
      </c>
      <c r="D65" s="207" t="s">
        <v>425</v>
      </c>
    </row>
    <row r="66" spans="2:4" ht="15.75" thickBot="1">
      <c r="B66" s="541"/>
      <c r="C66" s="207" t="s">
        <v>354</v>
      </c>
      <c r="D66" s="212" t="s">
        <v>417</v>
      </c>
    </row>
    <row r="67" spans="2:4" ht="51.75" thickBot="1">
      <c r="B67" s="541"/>
      <c r="C67" s="207" t="s">
        <v>370</v>
      </c>
      <c r="D67" s="213" t="s">
        <v>418</v>
      </c>
    </row>
    <row r="68" spans="2:4" ht="102.75" thickBot="1">
      <c r="B68" s="541"/>
      <c r="C68" s="207" t="s">
        <v>359</v>
      </c>
      <c r="D68" s="213" t="s">
        <v>426</v>
      </c>
    </row>
    <row r="69" spans="2:4" ht="26.25" thickBot="1">
      <c r="B69" s="535"/>
      <c r="C69" s="207" t="s">
        <v>358</v>
      </c>
      <c r="D69" s="213" t="s">
        <v>419</v>
      </c>
    </row>
    <row r="70" spans="2:4">
      <c r="B70" s="214"/>
      <c r="C70" s="215"/>
      <c r="D70" s="215"/>
    </row>
    <row r="71" spans="2:4" ht="15.75" thickBot="1">
      <c r="B71" s="208"/>
      <c r="C71" s="208"/>
      <c r="D71" s="208"/>
    </row>
    <row r="72" spans="2:4" ht="15.75" thickBot="1">
      <c r="B72" s="538" t="s">
        <v>68</v>
      </c>
      <c r="C72" s="539"/>
      <c r="D72" s="540"/>
    </row>
    <row r="73" spans="2:4" ht="25.5">
      <c r="B73" s="534">
        <v>12</v>
      </c>
      <c r="C73" s="536" t="s">
        <v>69</v>
      </c>
      <c r="D73" s="210" t="s">
        <v>420</v>
      </c>
    </row>
    <row r="74" spans="2:4" ht="51">
      <c r="B74" s="541"/>
      <c r="C74" s="542"/>
      <c r="D74" s="210" t="s">
        <v>428</v>
      </c>
    </row>
    <row r="75" spans="2:4" ht="15.75" thickBot="1">
      <c r="B75" s="535"/>
      <c r="C75" s="537"/>
      <c r="D75" s="207" t="s">
        <v>421</v>
      </c>
    </row>
    <row r="76" spans="2:4" ht="26.25" thickBot="1">
      <c r="B76" s="216">
        <v>13</v>
      </c>
      <c r="C76" s="217" t="s">
        <v>14</v>
      </c>
      <c r="D76" s="212" t="s">
        <v>447</v>
      </c>
    </row>
    <row r="77" spans="2:4" ht="25.5">
      <c r="B77" s="534">
        <v>14</v>
      </c>
      <c r="C77" s="536" t="s">
        <v>70</v>
      </c>
      <c r="D77" s="2" t="s">
        <v>448</v>
      </c>
    </row>
    <row r="78" spans="2:4" ht="15.75" thickBot="1">
      <c r="B78" s="535"/>
      <c r="C78" s="537"/>
      <c r="D78" s="207" t="s">
        <v>422</v>
      </c>
    </row>
    <row r="79" spans="2:4" ht="26.25" thickBot="1">
      <c r="B79" s="206">
        <v>15</v>
      </c>
      <c r="C79" s="207" t="s">
        <v>71</v>
      </c>
      <c r="D79" s="1" t="s">
        <v>449</v>
      </c>
    </row>
    <row r="80" spans="2:4" ht="25.5">
      <c r="B80" s="534">
        <v>16</v>
      </c>
      <c r="C80" s="543" t="s">
        <v>72</v>
      </c>
      <c r="D80" s="210" t="s">
        <v>423</v>
      </c>
    </row>
    <row r="81" spans="2:5" ht="76.5">
      <c r="B81" s="541"/>
      <c r="C81" s="544"/>
      <c r="D81" s="2" t="s">
        <v>479</v>
      </c>
    </row>
    <row r="82" spans="2:5" ht="42" customHeight="1">
      <c r="B82" s="541"/>
      <c r="C82" s="544"/>
      <c r="D82" s="2" t="s">
        <v>450</v>
      </c>
    </row>
    <row r="83" spans="2:5" ht="26.25" thickBot="1">
      <c r="B83" s="535"/>
      <c r="C83" s="545"/>
      <c r="D83" s="1" t="s">
        <v>451</v>
      </c>
    </row>
    <row r="84" spans="2:5" ht="26.25" thickBot="1">
      <c r="B84" s="218">
        <v>17</v>
      </c>
      <c r="C84" s="219" t="s">
        <v>73</v>
      </c>
      <c r="D84" s="1" t="s">
        <v>452</v>
      </c>
    </row>
    <row r="85" spans="2:5" ht="15.75" thickBot="1">
      <c r="B85" s="208"/>
      <c r="C85" s="208"/>
      <c r="D85" s="208"/>
    </row>
    <row r="86" spans="2:5" ht="15.75" thickBot="1">
      <c r="B86" s="538" t="s">
        <v>74</v>
      </c>
      <c r="C86" s="539"/>
      <c r="D86" s="540"/>
    </row>
    <row r="87" spans="2:5" ht="25.5">
      <c r="B87" s="534">
        <v>18</v>
      </c>
      <c r="C87" s="536" t="s">
        <v>374</v>
      </c>
      <c r="D87" s="210" t="s">
        <v>424</v>
      </c>
    </row>
    <row r="88" spans="2:5" ht="26.25" thickBot="1">
      <c r="B88" s="535"/>
      <c r="C88" s="537"/>
      <c r="D88" s="207" t="s">
        <v>453</v>
      </c>
    </row>
    <row r="89" spans="2:5" ht="39" thickBot="1">
      <c r="B89" s="206">
        <v>19</v>
      </c>
      <c r="C89" s="207" t="s">
        <v>75</v>
      </c>
      <c r="D89" s="221" t="s">
        <v>455</v>
      </c>
      <c r="E89" s="96"/>
    </row>
    <row r="90" spans="2:5" ht="26.25" thickBot="1">
      <c r="B90" s="206">
        <v>20</v>
      </c>
      <c r="C90" s="207" t="s">
        <v>76</v>
      </c>
      <c r="D90" s="1" t="s">
        <v>456</v>
      </c>
    </row>
    <row r="91" spans="2:5" ht="26.25" thickBot="1">
      <c r="B91" s="206">
        <v>21</v>
      </c>
      <c r="C91" s="207" t="s">
        <v>21</v>
      </c>
      <c r="D91" s="1" t="s">
        <v>458</v>
      </c>
    </row>
    <row r="92" spans="2:5" ht="15.75" thickBot="1">
      <c r="B92" s="206">
        <v>22</v>
      </c>
      <c r="C92" s="207" t="s">
        <v>193</v>
      </c>
      <c r="D92" s="98" t="s">
        <v>457</v>
      </c>
    </row>
    <row r="93" spans="2:5" ht="26.25" thickBot="1">
      <c r="B93" s="206">
        <v>23</v>
      </c>
      <c r="C93" s="207" t="s">
        <v>77</v>
      </c>
      <c r="D93" s="1" t="s">
        <v>454</v>
      </c>
    </row>
    <row r="94" spans="2:5" ht="15.75" thickBot="1">
      <c r="B94" s="214"/>
      <c r="C94" s="215"/>
      <c r="D94" s="215"/>
    </row>
    <row r="95" spans="2:5" ht="15.75" thickBot="1">
      <c r="B95" s="538" t="s">
        <v>260</v>
      </c>
      <c r="C95" s="539"/>
      <c r="D95" s="540"/>
    </row>
    <row r="96" spans="2:5" ht="51.75" thickBot="1">
      <c r="B96" s="206">
        <v>24</v>
      </c>
      <c r="C96" s="207" t="s">
        <v>257</v>
      </c>
      <c r="D96" s="98" t="s">
        <v>459</v>
      </c>
    </row>
    <row r="97" spans="2:5" ht="15.75" thickBot="1">
      <c r="B97" s="206">
        <v>25</v>
      </c>
      <c r="C97" s="207" t="s">
        <v>253</v>
      </c>
      <c r="D97" s="98" t="s">
        <v>460</v>
      </c>
    </row>
    <row r="98" spans="2:5" ht="26.25" thickBot="1">
      <c r="B98" s="206">
        <v>26</v>
      </c>
      <c r="C98" s="207" t="s">
        <v>254</v>
      </c>
      <c r="D98" s="98" t="s">
        <v>461</v>
      </c>
    </row>
    <row r="99" spans="2:5" ht="26.25" thickBot="1">
      <c r="B99" s="206">
        <v>27</v>
      </c>
      <c r="C99" s="207" t="s">
        <v>255</v>
      </c>
      <c r="D99" s="98" t="s">
        <v>462</v>
      </c>
    </row>
    <row r="100" spans="2:5" ht="15.75" thickBot="1">
      <c r="B100" s="214"/>
      <c r="C100" s="215"/>
      <c r="D100" s="215"/>
    </row>
    <row r="101" spans="2:5" ht="15.75" thickBot="1">
      <c r="B101" s="538" t="s">
        <v>357</v>
      </c>
      <c r="C101" s="539"/>
      <c r="D101" s="540"/>
    </row>
    <row r="102" spans="2:5" ht="26.25" thickBot="1">
      <c r="B102" s="206">
        <v>28</v>
      </c>
      <c r="C102" s="207" t="s">
        <v>78</v>
      </c>
      <c r="D102" s="1" t="s">
        <v>463</v>
      </c>
    </row>
    <row r="103" spans="2:5" ht="15.75" thickBot="1">
      <c r="B103" s="214"/>
      <c r="C103" s="215"/>
      <c r="D103" s="215"/>
      <c r="E103" s="59"/>
    </row>
    <row r="104" spans="2:5" ht="15.75" thickBot="1">
      <c r="B104" s="538" t="s">
        <v>261</v>
      </c>
      <c r="C104" s="539"/>
      <c r="D104" s="540"/>
      <c r="E104" s="59"/>
    </row>
    <row r="105" spans="2:5" ht="64.5" thickBot="1">
      <c r="B105" s="206">
        <v>29</v>
      </c>
      <c r="C105" s="207" t="s">
        <v>79</v>
      </c>
      <c r="D105" s="1" t="s">
        <v>464</v>
      </c>
    </row>
  </sheetData>
  <mergeCells count="36">
    <mergeCell ref="B2:D2"/>
    <mergeCell ref="B3:D3"/>
    <mergeCell ref="B10:D10"/>
    <mergeCell ref="B4:D4"/>
    <mergeCell ref="B5:D5"/>
    <mergeCell ref="B6:D6"/>
    <mergeCell ref="B8:D8"/>
    <mergeCell ref="B7:D7"/>
    <mergeCell ref="B58:B61"/>
    <mergeCell ref="C60:C61"/>
    <mergeCell ref="B64:B69"/>
    <mergeCell ref="B9:D9"/>
    <mergeCell ref="B13:D13"/>
    <mergeCell ref="B24:D24"/>
    <mergeCell ref="B53:B55"/>
    <mergeCell ref="C53:C55"/>
    <mergeCell ref="C34:C35"/>
    <mergeCell ref="C30:C31"/>
    <mergeCell ref="B28:B29"/>
    <mergeCell ref="B25:B26"/>
    <mergeCell ref="C25:C26"/>
    <mergeCell ref="B30:B52"/>
    <mergeCell ref="B11:D11"/>
    <mergeCell ref="B77:B78"/>
    <mergeCell ref="C77:C78"/>
    <mergeCell ref="B72:D72"/>
    <mergeCell ref="B104:D104"/>
    <mergeCell ref="B86:D86"/>
    <mergeCell ref="B87:B88"/>
    <mergeCell ref="C87:C88"/>
    <mergeCell ref="B101:D101"/>
    <mergeCell ref="B95:D95"/>
    <mergeCell ref="B73:B75"/>
    <mergeCell ref="C73:C75"/>
    <mergeCell ref="C80:C83"/>
    <mergeCell ref="B80:B8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E59"/>
  <sheetViews>
    <sheetView tabSelected="1" topLeftCell="C1" workbookViewId="0">
      <selection activeCell="C1" sqref="C1"/>
    </sheetView>
  </sheetViews>
  <sheetFormatPr baseColWidth="10" defaultRowHeight="15"/>
  <cols>
    <col min="2" max="2" width="56.42578125" customWidth="1"/>
    <col min="3" max="3" width="10.42578125" customWidth="1"/>
    <col min="4" max="4" width="74.42578125" customWidth="1"/>
    <col min="5" max="5" width="70.140625" bestFit="1" customWidth="1"/>
  </cols>
  <sheetData>
    <row r="1" spans="1:5" ht="15.75" thickBot="1"/>
    <row r="2" spans="1:5" ht="31.5" customHeight="1">
      <c r="B2" s="72" t="s">
        <v>273</v>
      </c>
      <c r="C2" s="205" t="s">
        <v>262</v>
      </c>
      <c r="D2" s="73" t="s">
        <v>272</v>
      </c>
      <c r="E2" s="74" t="s">
        <v>470</v>
      </c>
    </row>
    <row r="3" spans="1:5" ht="30">
      <c r="A3" s="69" t="s">
        <v>331</v>
      </c>
      <c r="B3" s="199" t="s">
        <v>268</v>
      </c>
      <c r="C3" s="75">
        <v>1</v>
      </c>
      <c r="D3" s="76" t="s">
        <v>196</v>
      </c>
      <c r="E3" s="200" t="s">
        <v>239</v>
      </c>
    </row>
    <row r="4" spans="1:5" ht="30">
      <c r="A4" s="69" t="s">
        <v>332</v>
      </c>
      <c r="B4" s="199" t="s">
        <v>268</v>
      </c>
      <c r="C4" s="75">
        <f>+C3+1</f>
        <v>2</v>
      </c>
      <c r="D4" s="76" t="s">
        <v>197</v>
      </c>
      <c r="E4" s="200" t="s">
        <v>239</v>
      </c>
    </row>
    <row r="5" spans="1:5" ht="30">
      <c r="A5" s="69"/>
      <c r="B5" s="199" t="s">
        <v>268</v>
      </c>
      <c r="C5" s="75">
        <f t="shared" ref="C5:C28" si="0">+C4+1</f>
        <v>3</v>
      </c>
      <c r="D5" s="76" t="s">
        <v>198</v>
      </c>
      <c r="E5" s="200" t="s">
        <v>239</v>
      </c>
    </row>
    <row r="6" spans="1:5" ht="33">
      <c r="A6" s="69"/>
      <c r="B6" s="199" t="s">
        <v>268</v>
      </c>
      <c r="C6" s="75">
        <f t="shared" si="0"/>
        <v>4</v>
      </c>
      <c r="D6" s="76" t="s">
        <v>199</v>
      </c>
      <c r="E6" s="200" t="s">
        <v>239</v>
      </c>
    </row>
    <row r="7" spans="1:5" ht="33">
      <c r="A7" s="69"/>
      <c r="B7" s="199" t="s">
        <v>268</v>
      </c>
      <c r="C7" s="75">
        <f t="shared" si="0"/>
        <v>5</v>
      </c>
      <c r="D7" s="76" t="s">
        <v>200</v>
      </c>
      <c r="E7" s="200" t="s">
        <v>239</v>
      </c>
    </row>
    <row r="8" spans="1:5" ht="30">
      <c r="A8" s="69"/>
      <c r="B8" s="199" t="s">
        <v>268</v>
      </c>
      <c r="C8" s="75">
        <f t="shared" si="0"/>
        <v>6</v>
      </c>
      <c r="D8" s="76" t="s">
        <v>195</v>
      </c>
      <c r="E8" s="200" t="s">
        <v>239</v>
      </c>
    </row>
    <row r="9" spans="1:5" ht="30">
      <c r="A9" s="69"/>
      <c r="B9" s="199" t="s">
        <v>268</v>
      </c>
      <c r="C9" s="75">
        <f t="shared" si="0"/>
        <v>7</v>
      </c>
      <c r="D9" s="76" t="s">
        <v>201</v>
      </c>
      <c r="E9" s="200" t="s">
        <v>239</v>
      </c>
    </row>
    <row r="10" spans="1:5" ht="30">
      <c r="A10" s="69"/>
      <c r="B10" s="199" t="s">
        <v>268</v>
      </c>
      <c r="C10" s="75">
        <f t="shared" si="0"/>
        <v>8</v>
      </c>
      <c r="D10" s="76" t="s">
        <v>202</v>
      </c>
      <c r="E10" s="200" t="s">
        <v>239</v>
      </c>
    </row>
    <row r="11" spans="1:5" ht="30">
      <c r="A11" s="69"/>
      <c r="B11" s="199" t="s">
        <v>268</v>
      </c>
      <c r="C11" s="75">
        <f t="shared" si="0"/>
        <v>9</v>
      </c>
      <c r="D11" s="76" t="s">
        <v>203</v>
      </c>
      <c r="E11" s="200" t="s">
        <v>239</v>
      </c>
    </row>
    <row r="12" spans="1:5" ht="30">
      <c r="A12" s="69"/>
      <c r="B12" s="199" t="s">
        <v>268</v>
      </c>
      <c r="C12" s="75">
        <f t="shared" si="0"/>
        <v>10</v>
      </c>
      <c r="D12" s="76" t="s">
        <v>204</v>
      </c>
      <c r="E12" s="200" t="s">
        <v>239</v>
      </c>
    </row>
    <row r="13" spans="1:5" ht="30">
      <c r="A13" s="69"/>
      <c r="B13" s="199" t="s">
        <v>268</v>
      </c>
      <c r="C13" s="75">
        <f t="shared" si="0"/>
        <v>11</v>
      </c>
      <c r="D13" s="76" t="s">
        <v>205</v>
      </c>
      <c r="E13" s="200" t="s">
        <v>239</v>
      </c>
    </row>
    <row r="14" spans="1:5" ht="30">
      <c r="A14" s="69"/>
      <c r="B14" s="199" t="s">
        <v>268</v>
      </c>
      <c r="C14" s="75">
        <f t="shared" si="0"/>
        <v>12</v>
      </c>
      <c r="D14" s="76" t="s">
        <v>206</v>
      </c>
      <c r="E14" s="200" t="s">
        <v>239</v>
      </c>
    </row>
    <row r="15" spans="1:5" ht="33">
      <c r="A15" s="69"/>
      <c r="B15" s="199" t="s">
        <v>268</v>
      </c>
      <c r="C15" s="75">
        <f t="shared" si="0"/>
        <v>13</v>
      </c>
      <c r="D15" s="76" t="s">
        <v>207</v>
      </c>
      <c r="E15" s="200" t="s">
        <v>239</v>
      </c>
    </row>
    <row r="16" spans="1:5" ht="30">
      <c r="A16" s="69"/>
      <c r="B16" s="199" t="s">
        <v>268</v>
      </c>
      <c r="C16" s="75">
        <f t="shared" si="0"/>
        <v>14</v>
      </c>
      <c r="D16" s="76" t="s">
        <v>208</v>
      </c>
      <c r="E16" s="200" t="s">
        <v>239</v>
      </c>
    </row>
    <row r="17" spans="1:5" ht="30">
      <c r="A17" s="69"/>
      <c r="B17" s="199" t="s">
        <v>268</v>
      </c>
      <c r="C17" s="75">
        <f t="shared" si="0"/>
        <v>15</v>
      </c>
      <c r="D17" s="76" t="s">
        <v>209</v>
      </c>
      <c r="E17" s="200" t="s">
        <v>239</v>
      </c>
    </row>
    <row r="18" spans="1:5" ht="33">
      <c r="A18" s="69"/>
      <c r="B18" s="199" t="s">
        <v>268</v>
      </c>
      <c r="C18" s="75">
        <f t="shared" si="0"/>
        <v>16</v>
      </c>
      <c r="D18" s="76" t="s">
        <v>210</v>
      </c>
      <c r="E18" s="200" t="s">
        <v>239</v>
      </c>
    </row>
    <row r="19" spans="1:5" ht="33">
      <c r="A19" s="69"/>
      <c r="B19" s="199" t="s">
        <v>268</v>
      </c>
      <c r="C19" s="75">
        <f t="shared" si="0"/>
        <v>17</v>
      </c>
      <c r="D19" s="76" t="s">
        <v>211</v>
      </c>
      <c r="E19" s="200" t="s">
        <v>239</v>
      </c>
    </row>
    <row r="20" spans="1:5" ht="30">
      <c r="A20" s="69"/>
      <c r="B20" s="199" t="s">
        <v>268</v>
      </c>
      <c r="C20" s="75">
        <f t="shared" si="0"/>
        <v>18</v>
      </c>
      <c r="D20" s="76" t="s">
        <v>212</v>
      </c>
      <c r="E20" s="200" t="s">
        <v>239</v>
      </c>
    </row>
    <row r="21" spans="1:5" ht="30">
      <c r="A21" s="69"/>
      <c r="B21" s="199" t="s">
        <v>268</v>
      </c>
      <c r="C21" s="75">
        <f t="shared" si="0"/>
        <v>19</v>
      </c>
      <c r="D21" s="76" t="s">
        <v>213</v>
      </c>
      <c r="E21" s="200" t="s">
        <v>239</v>
      </c>
    </row>
    <row r="22" spans="1:5" ht="33">
      <c r="A22" s="69"/>
      <c r="B22" s="199" t="s">
        <v>268</v>
      </c>
      <c r="C22" s="75">
        <f t="shared" si="0"/>
        <v>20</v>
      </c>
      <c r="D22" s="76" t="s">
        <v>214</v>
      </c>
      <c r="E22" s="200" t="s">
        <v>239</v>
      </c>
    </row>
    <row r="23" spans="1:5" ht="33">
      <c r="A23" s="69"/>
      <c r="B23" s="199" t="s">
        <v>268</v>
      </c>
      <c r="C23" s="75">
        <f t="shared" si="0"/>
        <v>21</v>
      </c>
      <c r="D23" s="76" t="s">
        <v>215</v>
      </c>
      <c r="E23" s="200" t="s">
        <v>239</v>
      </c>
    </row>
    <row r="24" spans="1:5" ht="30">
      <c r="A24" s="69"/>
      <c r="B24" s="199" t="s">
        <v>268</v>
      </c>
      <c r="C24" s="75">
        <f t="shared" si="0"/>
        <v>22</v>
      </c>
      <c r="D24" s="76" t="s">
        <v>216</v>
      </c>
      <c r="E24" s="200" t="s">
        <v>239</v>
      </c>
    </row>
    <row r="25" spans="1:5" ht="30">
      <c r="A25" s="69"/>
      <c r="B25" s="199" t="s">
        <v>268</v>
      </c>
      <c r="C25" s="75">
        <f t="shared" si="0"/>
        <v>23</v>
      </c>
      <c r="D25" s="76" t="s">
        <v>333</v>
      </c>
      <c r="E25" s="200" t="s">
        <v>239</v>
      </c>
    </row>
    <row r="26" spans="1:5" ht="30">
      <c r="A26" s="69"/>
      <c r="B26" s="199" t="s">
        <v>268</v>
      </c>
      <c r="C26" s="75">
        <f t="shared" si="0"/>
        <v>24</v>
      </c>
      <c r="D26" s="76" t="s">
        <v>334</v>
      </c>
      <c r="E26" s="200" t="s">
        <v>239</v>
      </c>
    </row>
    <row r="27" spans="1:5" ht="30">
      <c r="A27" s="69"/>
      <c r="B27" s="199" t="s">
        <v>268</v>
      </c>
      <c r="C27" s="75">
        <f t="shared" si="0"/>
        <v>25</v>
      </c>
      <c r="D27" s="76" t="s">
        <v>335</v>
      </c>
      <c r="E27" s="200" t="s">
        <v>239</v>
      </c>
    </row>
    <row r="28" spans="1:5" ht="30">
      <c r="A28" s="69"/>
      <c r="B28" s="199" t="s">
        <v>268</v>
      </c>
      <c r="C28" s="75">
        <f t="shared" si="0"/>
        <v>26</v>
      </c>
      <c r="D28" s="76" t="s">
        <v>336</v>
      </c>
      <c r="E28" s="200" t="s">
        <v>239</v>
      </c>
    </row>
    <row r="29" spans="1:5" ht="30">
      <c r="A29" s="69"/>
      <c r="B29" s="199" t="s">
        <v>268</v>
      </c>
      <c r="C29" s="78">
        <v>27</v>
      </c>
      <c r="D29" s="79" t="s">
        <v>217</v>
      </c>
      <c r="E29" s="201" t="s">
        <v>266</v>
      </c>
    </row>
    <row r="30" spans="1:5" ht="30">
      <c r="A30" s="69"/>
      <c r="B30" s="199" t="s">
        <v>268</v>
      </c>
      <c r="C30" s="78">
        <f>+C29+1</f>
        <v>28</v>
      </c>
      <c r="D30" s="79" t="s">
        <v>218</v>
      </c>
      <c r="E30" s="201" t="s">
        <v>266</v>
      </c>
    </row>
    <row r="31" spans="1:5" ht="30">
      <c r="A31" s="69"/>
      <c r="B31" s="199" t="s">
        <v>268</v>
      </c>
      <c r="C31" s="78">
        <f t="shared" ref="C31:C40" si="1">+C30+1</f>
        <v>29</v>
      </c>
      <c r="D31" s="79" t="s">
        <v>219</v>
      </c>
      <c r="E31" s="201" t="s">
        <v>266</v>
      </c>
    </row>
    <row r="32" spans="1:5" ht="30">
      <c r="A32" s="69"/>
      <c r="B32" s="199" t="s">
        <v>268</v>
      </c>
      <c r="C32" s="78">
        <f t="shared" si="1"/>
        <v>30</v>
      </c>
      <c r="D32" s="79" t="s">
        <v>220</v>
      </c>
      <c r="E32" s="201" t="s">
        <v>266</v>
      </c>
    </row>
    <row r="33" spans="1:5" ht="30">
      <c r="A33" s="69"/>
      <c r="B33" s="199" t="s">
        <v>268</v>
      </c>
      <c r="C33" s="78">
        <f t="shared" si="1"/>
        <v>31</v>
      </c>
      <c r="D33" s="79" t="s">
        <v>221</v>
      </c>
      <c r="E33" s="201" t="s">
        <v>266</v>
      </c>
    </row>
    <row r="34" spans="1:5" ht="30">
      <c r="A34" s="69"/>
      <c r="B34" s="199" t="s">
        <v>268</v>
      </c>
      <c r="C34" s="78">
        <f t="shared" si="1"/>
        <v>32</v>
      </c>
      <c r="D34" s="79" t="s">
        <v>222</v>
      </c>
      <c r="E34" s="201" t="s">
        <v>266</v>
      </c>
    </row>
    <row r="35" spans="1:5" ht="30">
      <c r="A35" s="69"/>
      <c r="B35" s="199" t="s">
        <v>268</v>
      </c>
      <c r="C35" s="78">
        <f t="shared" si="1"/>
        <v>33</v>
      </c>
      <c r="D35" s="79" t="s">
        <v>223</v>
      </c>
      <c r="E35" s="201" t="s">
        <v>266</v>
      </c>
    </row>
    <row r="36" spans="1:5" ht="30">
      <c r="A36" s="69"/>
      <c r="B36" s="199" t="s">
        <v>268</v>
      </c>
      <c r="C36" s="78">
        <f t="shared" si="1"/>
        <v>34</v>
      </c>
      <c r="D36" s="79" t="s">
        <v>224</v>
      </c>
      <c r="E36" s="201" t="s">
        <v>266</v>
      </c>
    </row>
    <row r="37" spans="1:5" ht="30">
      <c r="A37" s="69"/>
      <c r="B37" s="199" t="s">
        <v>268</v>
      </c>
      <c r="C37" s="78">
        <f t="shared" si="1"/>
        <v>35</v>
      </c>
      <c r="D37" s="79" t="s">
        <v>225</v>
      </c>
      <c r="E37" s="201" t="s">
        <v>266</v>
      </c>
    </row>
    <row r="38" spans="1:5" ht="30">
      <c r="A38" s="69"/>
      <c r="B38" s="199" t="s">
        <v>268</v>
      </c>
      <c r="C38" s="78">
        <f t="shared" si="1"/>
        <v>36</v>
      </c>
      <c r="D38" s="79" t="s">
        <v>226</v>
      </c>
      <c r="E38" s="201" t="s">
        <v>266</v>
      </c>
    </row>
    <row r="39" spans="1:5" ht="30">
      <c r="A39" s="69"/>
      <c r="B39" s="199" t="s">
        <v>268</v>
      </c>
      <c r="C39" s="78">
        <f t="shared" si="1"/>
        <v>37</v>
      </c>
      <c r="D39" s="79" t="s">
        <v>227</v>
      </c>
      <c r="E39" s="201" t="s">
        <v>266</v>
      </c>
    </row>
    <row r="40" spans="1:5" ht="30">
      <c r="A40" s="69"/>
      <c r="B40" s="199" t="s">
        <v>268</v>
      </c>
      <c r="C40" s="78">
        <f t="shared" si="1"/>
        <v>38</v>
      </c>
      <c r="D40" s="79" t="s">
        <v>228</v>
      </c>
      <c r="E40" s="201" t="s">
        <v>266</v>
      </c>
    </row>
    <row r="41" spans="1:5" ht="30">
      <c r="A41" s="69"/>
      <c r="B41" s="199" t="s">
        <v>268</v>
      </c>
      <c r="C41" s="80">
        <v>39</v>
      </c>
      <c r="D41" s="81" t="s">
        <v>229</v>
      </c>
      <c r="E41" s="202" t="s">
        <v>240</v>
      </c>
    </row>
    <row r="42" spans="1:5" ht="33">
      <c r="A42" s="69"/>
      <c r="B42" s="199" t="s">
        <v>268</v>
      </c>
      <c r="C42" s="80">
        <f>+C41+1</f>
        <v>40</v>
      </c>
      <c r="D42" s="81" t="s">
        <v>230</v>
      </c>
      <c r="E42" s="202" t="s">
        <v>240</v>
      </c>
    </row>
    <row r="43" spans="1:5" ht="30">
      <c r="A43" s="69"/>
      <c r="B43" s="199" t="s">
        <v>268</v>
      </c>
      <c r="C43" s="80">
        <f t="shared" ref="C43:C50" si="2">+C42+1</f>
        <v>41</v>
      </c>
      <c r="D43" s="81" t="s">
        <v>231</v>
      </c>
      <c r="E43" s="202" t="s">
        <v>240</v>
      </c>
    </row>
    <row r="44" spans="1:5" ht="33">
      <c r="A44" s="69"/>
      <c r="B44" s="199" t="s">
        <v>268</v>
      </c>
      <c r="C44" s="80">
        <f t="shared" si="2"/>
        <v>42</v>
      </c>
      <c r="D44" s="81" t="s">
        <v>232</v>
      </c>
      <c r="E44" s="202" t="s">
        <v>240</v>
      </c>
    </row>
    <row r="45" spans="1:5" ht="33">
      <c r="A45" s="69"/>
      <c r="B45" s="199" t="s">
        <v>268</v>
      </c>
      <c r="C45" s="80">
        <f t="shared" si="2"/>
        <v>43</v>
      </c>
      <c r="D45" s="81" t="s">
        <v>233</v>
      </c>
      <c r="E45" s="202" t="s">
        <v>240</v>
      </c>
    </row>
    <row r="46" spans="1:5" ht="30">
      <c r="A46" s="69"/>
      <c r="B46" s="199" t="s">
        <v>268</v>
      </c>
      <c r="C46" s="80">
        <f t="shared" si="2"/>
        <v>44</v>
      </c>
      <c r="D46" s="81" t="s">
        <v>234</v>
      </c>
      <c r="E46" s="202" t="s">
        <v>240</v>
      </c>
    </row>
    <row r="47" spans="1:5" ht="30">
      <c r="A47" s="69"/>
      <c r="B47" s="199" t="s">
        <v>268</v>
      </c>
      <c r="C47" s="80">
        <f t="shared" si="2"/>
        <v>45</v>
      </c>
      <c r="D47" s="81" t="s">
        <v>235</v>
      </c>
      <c r="E47" s="202" t="s">
        <v>240</v>
      </c>
    </row>
    <row r="48" spans="1:5" ht="30">
      <c r="A48" s="69"/>
      <c r="B48" s="199" t="s">
        <v>268</v>
      </c>
      <c r="C48" s="80">
        <f t="shared" si="2"/>
        <v>46</v>
      </c>
      <c r="D48" s="81" t="s">
        <v>236</v>
      </c>
      <c r="E48" s="202" t="s">
        <v>240</v>
      </c>
    </row>
    <row r="49" spans="1:5" ht="30">
      <c r="A49" s="69"/>
      <c r="B49" s="199" t="s">
        <v>268</v>
      </c>
      <c r="C49" s="80">
        <f t="shared" si="2"/>
        <v>47</v>
      </c>
      <c r="D49" s="81" t="s">
        <v>237</v>
      </c>
      <c r="E49" s="202" t="s">
        <v>240</v>
      </c>
    </row>
    <row r="50" spans="1:5" ht="30">
      <c r="A50" s="69"/>
      <c r="B50" s="199" t="s">
        <v>268</v>
      </c>
      <c r="C50" s="80">
        <f t="shared" si="2"/>
        <v>48</v>
      </c>
      <c r="D50" s="81" t="s">
        <v>238</v>
      </c>
      <c r="E50" s="202" t="s">
        <v>240</v>
      </c>
    </row>
    <row r="51" spans="1:5" ht="30">
      <c r="A51" s="69"/>
      <c r="B51" s="199" t="s">
        <v>268</v>
      </c>
      <c r="C51" s="83">
        <v>49</v>
      </c>
      <c r="D51" s="84" t="s">
        <v>242</v>
      </c>
      <c r="E51" s="203" t="s">
        <v>241</v>
      </c>
    </row>
    <row r="52" spans="1:5" ht="30">
      <c r="A52" s="69"/>
      <c r="B52" s="199" t="s">
        <v>268</v>
      </c>
      <c r="C52" s="83">
        <f>+C51+1</f>
        <v>50</v>
      </c>
      <c r="D52" s="84" t="s">
        <v>243</v>
      </c>
      <c r="E52" s="203" t="s">
        <v>241</v>
      </c>
    </row>
    <row r="53" spans="1:5" ht="30">
      <c r="A53" s="69"/>
      <c r="B53" s="199" t="s">
        <v>268</v>
      </c>
      <c r="C53" s="222">
        <v>51</v>
      </c>
      <c r="D53" s="223" t="s">
        <v>245</v>
      </c>
      <c r="E53" s="224" t="s">
        <v>244</v>
      </c>
    </row>
    <row r="54" spans="1:5" ht="30">
      <c r="A54" s="69"/>
      <c r="B54" s="199" t="s">
        <v>268</v>
      </c>
      <c r="C54" s="225">
        <f>+C53+1</f>
        <v>52</v>
      </c>
      <c r="D54" s="223" t="s">
        <v>246</v>
      </c>
      <c r="E54" s="224" t="s">
        <v>244</v>
      </c>
    </row>
    <row r="55" spans="1:5" ht="30">
      <c r="A55" s="69"/>
      <c r="B55" s="199" t="s">
        <v>268</v>
      </c>
      <c r="C55" s="225">
        <f t="shared" ref="C55:C59" si="3">+C54+1</f>
        <v>53</v>
      </c>
      <c r="D55" s="223" t="s">
        <v>247</v>
      </c>
      <c r="E55" s="224" t="s">
        <v>244</v>
      </c>
    </row>
    <row r="56" spans="1:5" ht="30">
      <c r="A56" s="69"/>
      <c r="B56" s="199" t="s">
        <v>268</v>
      </c>
      <c r="C56" s="225">
        <f t="shared" si="3"/>
        <v>54</v>
      </c>
      <c r="D56" s="223" t="s">
        <v>248</v>
      </c>
      <c r="E56" s="224" t="s">
        <v>244</v>
      </c>
    </row>
    <row r="57" spans="1:5" ht="30">
      <c r="A57" s="69"/>
      <c r="B57" s="199" t="s">
        <v>268</v>
      </c>
      <c r="C57" s="225">
        <f t="shared" si="3"/>
        <v>55</v>
      </c>
      <c r="D57" s="226" t="s">
        <v>249</v>
      </c>
      <c r="E57" s="224" t="s">
        <v>244</v>
      </c>
    </row>
    <row r="58" spans="1:5" ht="30">
      <c r="A58" s="69"/>
      <c r="B58" s="199" t="s">
        <v>268</v>
      </c>
      <c r="C58" s="225">
        <f t="shared" si="3"/>
        <v>56</v>
      </c>
      <c r="D58" s="226" t="s">
        <v>250</v>
      </c>
      <c r="E58" s="224" t="s">
        <v>244</v>
      </c>
    </row>
    <row r="59" spans="1:5" ht="30.75" thickBot="1">
      <c r="A59" s="69"/>
      <c r="B59" s="204" t="s">
        <v>268</v>
      </c>
      <c r="C59" s="225">
        <f t="shared" si="3"/>
        <v>57</v>
      </c>
      <c r="D59" s="227" t="s">
        <v>251</v>
      </c>
      <c r="E59" s="228" t="s">
        <v>244</v>
      </c>
    </row>
  </sheetData>
  <sheetProtection algorithmName="SHA-512" hashValue="yVxYgxJqnG1i2ZqQFgcpEndgYEOA9u7SfwiOTRPJYSvYAcbVTDbC+BraFk+bbwur8GLKDzcVCBMTb3utgr1KUg==" saltValue="mXDbLTBrajHX+U9heMkku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13</vt:i4>
      </vt:variant>
    </vt:vector>
  </HeadingPairs>
  <TitlesOfParts>
    <vt:vector size="24" baseType="lpstr">
      <vt:lpstr>FUNCIONAMIENTO</vt:lpstr>
      <vt:lpstr>Ctos suscrito x Trimestre</vt:lpstr>
      <vt:lpstr>INVERSION</vt:lpstr>
      <vt:lpstr>1. INFORMACION ACUMULADA</vt:lpstr>
      <vt:lpstr>CORRECIONES A REALIZAR 1</vt:lpstr>
      <vt:lpstr>2. PAA</vt:lpstr>
      <vt:lpstr>3. CONSOLIDADO</vt:lpstr>
      <vt:lpstr>4. INSTRUCTIVO</vt:lpstr>
      <vt:lpstr>Proposito_programa</vt:lpstr>
      <vt:lpstr>Tipo</vt:lpstr>
      <vt:lpstr>Eje_Pilar_Prop1</vt:lpstr>
      <vt:lpstr>afectacion</vt:lpstr>
      <vt:lpstr>cd</vt:lpstr>
      <vt:lpstr>modal</vt:lpstr>
      <vt:lpstr>na</vt:lpstr>
      <vt:lpstr>naturaleza</vt:lpstr>
      <vt:lpstr>programabta</vt:lpstr>
      <vt:lpstr>programanue</vt:lpstr>
      <vt:lpstr>re</vt:lpstr>
      <vt:lpstr>sa</vt:lpstr>
      <vt:lpstr>SECOP</vt:lpstr>
      <vt:lpstr>Sector</vt:lpstr>
      <vt:lpstr>tipo</vt:lpstr>
      <vt:lpstr>vacio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jsuacad</dc:creator>
  <cp:lastModifiedBy>Sebas Calvo</cp:lastModifiedBy>
  <dcterms:created xsi:type="dcterms:W3CDTF">2019-07-31T19:12:15Z</dcterms:created>
  <dcterms:modified xsi:type="dcterms:W3CDTF">2022-05-11T18:40:32Z</dcterms:modified>
</cp:coreProperties>
</file>